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35" windowHeight="9870" activeTab="4"/>
  </bookViews>
  <sheets>
    <sheet name="Note CFS" sheetId="1" r:id="rId1"/>
    <sheet name="CFS" sheetId="2" r:id="rId2"/>
    <sheet name="Equity" sheetId="3" r:id="rId3"/>
    <sheet name="BS" sheetId="4" r:id="rId4"/>
    <sheet name="IS"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BEER_SALES" hidden="1">'[2]Y'!$B$51:$B$62</definedName>
    <definedName name="__123Graph_ACGSSALES" hidden="1">'[2]Y'!$B$82:$B$93</definedName>
    <definedName name="__123Graph_ANESTLE" hidden="1">'[2]Y'!$E$8:$E$8</definedName>
    <definedName name="__123Graph_ANESTLES_SALES" hidden="1">'[2]Y'!$B$10:$B$21</definedName>
    <definedName name="__123Graph_BBEER_SALES" hidden="1">'[2]Y'!$C$51:$C$62</definedName>
    <definedName name="__123Graph_BCGSSALES" hidden="1">'[2]Y'!$C$82:$C$93</definedName>
    <definedName name="__123Graph_BNESTLES_SALES" hidden="1">'[2]Y'!$C$10:$C$21</definedName>
    <definedName name="__123Graph_XBEER_SALES" hidden="1">'[2]Y'!$A$51:$A$62</definedName>
    <definedName name="__123Graph_XCGSSALES" hidden="1">'[2]Y'!$A$82:$A$93</definedName>
    <definedName name="__123Graph_XNESTLES_SALES" hidden="1">'[2]Y'!$A$10:$A$21</definedName>
    <definedName name="_1__123Graph_ACGS_SALES" hidden="1">'[3]Y'!$B$82:$B$93</definedName>
    <definedName name="_2__123Graph_BCGS_SALES" hidden="1">'[3]Y'!$C$82:$C$93</definedName>
    <definedName name="_3__123Graph_XCGS_SALES" hidden="1">'[3]Y'!$A$82:$A$93</definedName>
    <definedName name="_Fill" hidden="1">#REF!</definedName>
    <definedName name="_xlfn.IFERROR" hidden="1">#NAME?</definedName>
    <definedName name="answer" localSheetId="3">'[5]tb1'!#REF!</definedName>
    <definedName name="answer" localSheetId="1">'[6]tb1'!#REF!</definedName>
    <definedName name="answer" localSheetId="0">'[6]tb1'!#REF!</definedName>
    <definedName name="answer">'[5]tb1'!#REF!</definedName>
    <definedName name="answer1" localSheetId="3">'[6]tb1'!#REF!</definedName>
    <definedName name="answer1">'[6]tb1'!#REF!</definedName>
    <definedName name="HLSB" localSheetId="3">'[5]tb1'!#REF!</definedName>
    <definedName name="HLSB" localSheetId="1">'[7]tb1'!#REF!</definedName>
    <definedName name="HLSB" localSheetId="0">'[7]tb1'!#REF!</definedName>
    <definedName name="HLSB">'[5]tb1'!#REF!</definedName>
    <definedName name="interestv1" localSheetId="3">'[7]tb1'!#REF!</definedName>
    <definedName name="interestv1">'[7]tb1'!#REF!</definedName>
    <definedName name="_xlnm.Print_Area" localSheetId="3">'BS'!$A$1:$I$62</definedName>
    <definedName name="_xlnm.Print_Area" localSheetId="1">'CFS'!$A$1:$F$94</definedName>
    <definedName name="_xlnm.Print_Area" localSheetId="2">'Equity'!$A$1:$P$58</definedName>
    <definedName name="_xlnm.Print_Area" localSheetId="4">'IS'!$A$1:$J$54</definedName>
    <definedName name="_xlnm.Print_Area" localSheetId="0">'Note CFS'!$A$1:$F$28</definedName>
    <definedName name="_xlnm.Print_Titles" localSheetId="3">'BS'!$B:$E,'BS'!$1:$3</definedName>
    <definedName name="_xlnm.Print_Titles" localSheetId="1">'CFS'!$1:$7</definedName>
    <definedName name="_xlnm.Print_Titles" localSheetId="0">'Note CFS'!$1:$5</definedName>
  </definedNames>
  <calcPr fullCalcOnLoad="1"/>
</workbook>
</file>

<file path=xl/sharedStrings.xml><?xml version="1.0" encoding="utf-8"?>
<sst xmlns="http://schemas.openxmlformats.org/spreadsheetml/2006/main" count="218" uniqueCount="161">
  <si>
    <t>Harrisons Holdings (Malaysia) Berhad [194675-H]</t>
  </si>
  <si>
    <t>Condensed Consolidated Income Statements</t>
  </si>
  <si>
    <t>For the financial period ended 30 September 2009</t>
  </si>
  <si>
    <t>Current</t>
  </si>
  <si>
    <t>9 months</t>
  </si>
  <si>
    <t>Quarter Ended</t>
  </si>
  <si>
    <t>Ended</t>
  </si>
  <si>
    <t>30 September</t>
  </si>
  <si>
    <t>RM'000</t>
  </si>
  <si>
    <t>Revenue</t>
  </si>
  <si>
    <t>Operating expenses</t>
  </si>
  <si>
    <t>Other expenses</t>
  </si>
  <si>
    <t>Other income</t>
  </si>
  <si>
    <t>Finance cost</t>
  </si>
  <si>
    <t>Share of results of associates</t>
  </si>
  <si>
    <t>Profit before tax</t>
  </si>
  <si>
    <t>Taxation</t>
  </si>
  <si>
    <t xml:space="preserve">Profit for the period from </t>
  </si>
  <si>
    <t xml:space="preserve">  continuing operations</t>
  </si>
  <si>
    <t>Discontinued Operations</t>
  </si>
  <si>
    <t>Profit for the period from</t>
  </si>
  <si>
    <t xml:space="preserve">   a discontinued operation</t>
  </si>
  <si>
    <t>Profit for the period</t>
  </si>
  <si>
    <t>Attributable to:</t>
  </si>
  <si>
    <t>Equity holders of the parent</t>
  </si>
  <si>
    <t>Minority interest</t>
  </si>
  <si>
    <t>Earnings per share</t>
  </si>
  <si>
    <t>- basic (sen)</t>
  </si>
  <si>
    <t>*</t>
  </si>
  <si>
    <t xml:space="preserve">- diluted (sen) </t>
  </si>
  <si>
    <t>* After adjusting for additional shares issued from the exercise of Executive Share Option Scheme</t>
  </si>
  <si>
    <t>The Condensed Consolidated Income Statements should be read in conjuction with</t>
  </si>
  <si>
    <t>the Annual Financial Report for the financial year ended 31 December 2008 and</t>
  </si>
  <si>
    <t xml:space="preserve"> the explanatory note attached to the interim financial report.</t>
  </si>
  <si>
    <t>Condensed Consolidated Balance Sheets</t>
  </si>
  <si>
    <t>As At 30 September 2009</t>
  </si>
  <si>
    <t>Audited</t>
  </si>
  <si>
    <t>As At</t>
  </si>
  <si>
    <t>30 September 2009</t>
  </si>
  <si>
    <t>31 December 2008</t>
  </si>
  <si>
    <t>NON CURRENT ASSETS</t>
  </si>
  <si>
    <t>Property, plant &amp; equipment</t>
  </si>
  <si>
    <t>Investment properties</t>
  </si>
  <si>
    <t>Prepaid lease payments</t>
  </si>
  <si>
    <t>Other investments</t>
  </si>
  <si>
    <t>Long term trade receivables</t>
  </si>
  <si>
    <t>Deferred Tax Assets</t>
  </si>
  <si>
    <t>CURRENT ASSETS</t>
  </si>
  <si>
    <t>Inventories</t>
  </si>
  <si>
    <t>Trade and other receivables</t>
  </si>
  <si>
    <t>Tax Recoverables</t>
  </si>
  <si>
    <t>Deposits, bank and cash balances</t>
  </si>
  <si>
    <t>CURRENT LIABILITIES</t>
  </si>
  <si>
    <t>Trade and other payables</t>
  </si>
  <si>
    <t>Current tax liabilities</t>
  </si>
  <si>
    <t xml:space="preserve">Borrowings </t>
  </si>
  <si>
    <t>NET CURRENT ASSETS</t>
  </si>
  <si>
    <t>NON CURRENT LIABILITIES</t>
  </si>
  <si>
    <t>Deferred tax liabilities</t>
  </si>
  <si>
    <t>CAPITAL AND RESERVES</t>
  </si>
  <si>
    <t>Share capital</t>
  </si>
  <si>
    <t>Reserves</t>
  </si>
  <si>
    <t>Share Premium</t>
  </si>
  <si>
    <t xml:space="preserve"> </t>
  </si>
  <si>
    <t>Revaluation Reserve</t>
  </si>
  <si>
    <t>Capital Reserve</t>
  </si>
  <si>
    <t>Statutory Reserve</t>
  </si>
  <si>
    <t>Retained Profit</t>
  </si>
  <si>
    <t>Others</t>
  </si>
  <si>
    <t>Total Equity</t>
  </si>
  <si>
    <t>Net Assets per share (RM)</t>
  </si>
  <si>
    <t>The Condensed Consolidated Balance Sheets should be read in conjuction with the Annual Financial Report for the financial year ended 31 December 2008 and the explanatory notes attached to the interim financial report</t>
  </si>
  <si>
    <t>Condensed Consolidated Statement of Changes in Equity</t>
  </si>
  <si>
    <t>Issued and fully paid ordinary shares of       RM1 each</t>
  </si>
  <si>
    <t>Share Options Reserves</t>
  </si>
  <si>
    <t>Number of Shares</t>
  </si>
  <si>
    <t>Nominal Value</t>
  </si>
  <si>
    <t>Treasury Shares</t>
  </si>
  <si>
    <t>Retained Earnings</t>
  </si>
  <si>
    <t>Total</t>
  </si>
  <si>
    <t>'000</t>
  </si>
  <si>
    <t>At 1 January 2009</t>
  </si>
  <si>
    <t>Net profit for the year</t>
  </si>
  <si>
    <t>Issue of shares:</t>
  </si>
  <si>
    <t>-exercise of share options</t>
  </si>
  <si>
    <t>Dividend paid for the year ended:</t>
  </si>
  <si>
    <t xml:space="preserve">  31 December 2008</t>
  </si>
  <si>
    <t>Purchase of treasury shares</t>
  </si>
  <si>
    <t>Expenses arising from equity-settled</t>
  </si>
  <si>
    <t xml:space="preserve">  share based payment transactions</t>
  </si>
  <si>
    <t>At 30 September 2009</t>
  </si>
  <si>
    <t>At 1 January 2008</t>
  </si>
  <si>
    <t>Net proft for the period</t>
  </si>
  <si>
    <t xml:space="preserve">  31 December 2007</t>
  </si>
  <si>
    <t>At 30 September 2008</t>
  </si>
  <si>
    <t xml:space="preserve">The Condensed Consolidated Statements of Changes in Equity should be read in conjunction with the </t>
  </si>
  <si>
    <t xml:space="preserve">Annual Financial Report for the year ended 31 December 2008 and the explanatory note attached to the </t>
  </si>
  <si>
    <t>interim financial report.</t>
  </si>
  <si>
    <t>Condensed Consolidated Cash Flow Statements</t>
  </si>
  <si>
    <t>9 months period ended</t>
  </si>
  <si>
    <t>Note</t>
  </si>
  <si>
    <t>CASH FLOWS FROM OPERATING ACTIVITIES</t>
  </si>
  <si>
    <t>Net profit after tax</t>
  </si>
  <si>
    <t>Adjustments for non-cash items:</t>
  </si>
  <si>
    <t>Allowance for doubtful debts</t>
  </si>
  <si>
    <t xml:space="preserve">(Write back of allowance)/allowance for </t>
  </si>
  <si>
    <t xml:space="preserve">   inventories obsolescence</t>
  </si>
  <si>
    <t>Allowance for diminution in value of other investments</t>
  </si>
  <si>
    <t>Inventories written off</t>
  </si>
  <si>
    <t>Property, plant and equipment</t>
  </si>
  <si>
    <t>- depreciation</t>
  </si>
  <si>
    <t>- gain on disposal</t>
  </si>
  <si>
    <t>- written off</t>
  </si>
  <si>
    <t>Amortisation of prepaid lease payment</t>
  </si>
  <si>
    <t>Gain on disposal of other investments</t>
  </si>
  <si>
    <t xml:space="preserve">Expenses arising from equity-settled </t>
  </si>
  <si>
    <t>Unrealised foreign exchange gain</t>
  </si>
  <si>
    <t>Dividend Income</t>
  </si>
  <si>
    <t>Interest income</t>
  </si>
  <si>
    <t>Interest expenses</t>
  </si>
  <si>
    <t>Changes in working capital:</t>
  </si>
  <si>
    <t>Decrease/(Increase) in inventories</t>
  </si>
  <si>
    <t>Increase in receivables</t>
  </si>
  <si>
    <t>(Decrease)/Increase in payables</t>
  </si>
  <si>
    <t>Tax paid</t>
  </si>
  <si>
    <t>Tax Refund</t>
  </si>
  <si>
    <t>Interest received</t>
  </si>
  <si>
    <t xml:space="preserve">  Net cash generated from operating activities</t>
  </si>
  <si>
    <t>The Condensed Consolidated Cash Flow Statements should be read in conjunction with the</t>
  </si>
  <si>
    <t xml:space="preserve">Annual Financial Report for the year ended 31 December 2008 and the explanatory note attached </t>
  </si>
  <si>
    <t>to the interim financial report.</t>
  </si>
  <si>
    <t>CASH FLOWS FROM INVESTING ACTIVITIES</t>
  </si>
  <si>
    <t>Purchase of property, plant and equipment</t>
  </si>
  <si>
    <t xml:space="preserve">Proceeds from the sale of property, </t>
  </si>
  <si>
    <t xml:space="preserve">  plant and equipments</t>
  </si>
  <si>
    <t>Purchase of other investment</t>
  </si>
  <si>
    <t>Proceeds from sale of other investments</t>
  </si>
  <si>
    <t>Dividend received from other investment</t>
  </si>
  <si>
    <t>Net cash used in investing activities</t>
  </si>
  <si>
    <t>CASH FLOWS FROM FINANCING ACTIVITIES</t>
  </si>
  <si>
    <t>- exercise of share options</t>
  </si>
  <si>
    <t>Repayment of short term borrowings</t>
  </si>
  <si>
    <t>Drawdown from short term borrowings</t>
  </si>
  <si>
    <t>Dividend paid</t>
  </si>
  <si>
    <t>Proceeds from finance lease liabilities</t>
  </si>
  <si>
    <t>Interest paid</t>
  </si>
  <si>
    <t xml:space="preserve"> Net cash used in financing activities</t>
  </si>
  <si>
    <t>NET INCREASE IN CASH AND CASH EQUIVALENTS</t>
  </si>
  <si>
    <t xml:space="preserve">  DURING THE FINANCIAL PERIOD</t>
  </si>
  <si>
    <t xml:space="preserve">CASH AND CASH EQUIVALENTS </t>
  </si>
  <si>
    <t xml:space="preserve">  AT BEGINNING OF FINANCIAL YEAR</t>
  </si>
  <si>
    <t>CASH AND CASH EQUIVALENTS</t>
  </si>
  <si>
    <t xml:space="preserve">  AT END OF FINANCIAL PERIOD</t>
  </si>
  <si>
    <t>Note to Condensed Consolidated Cash Flow Statements</t>
  </si>
  <si>
    <t>CASH AND CASH EQUIVALENTS AT BEGINNING OF FINANCIAL YEAR</t>
  </si>
  <si>
    <t>As at</t>
  </si>
  <si>
    <t>01 January 2009</t>
  </si>
  <si>
    <t>01 January 2008</t>
  </si>
  <si>
    <t>Deposits, cash and bank balances</t>
  </si>
  <si>
    <t>Bank overdrafts</t>
  </si>
  <si>
    <t>CASH AND CASH EQUIVALENTS AT END OF FINANCIAL PERIOD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</si>
</sst>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0;\(#,##0\)"/>
    <numFmt numFmtId="167" formatCode="_(&quot;RM&quot;* #,##0_);_(&quot;RM&quot;* \(#,##0\);_(&quot;RM&quot;* &quot;-&quot;_);_(@_)"/>
    <numFmt numFmtId="168" formatCode="_ * #,##0_ ;_ * \-#,##0_ ;_ * &quot;-&quot;??_ ;_ @_ "/>
    <numFmt numFmtId="169" formatCode="&quot;RM&quot;#,##0.00_);[Red]\(&quot;RM&quot;#,##0.00\)"/>
    <numFmt numFmtId="170" formatCode="&quot;RM&quot;#,##0.00_);\(&quot;RM&quot;#,##0.00\)"/>
    <numFmt numFmtId="171" formatCode="_-* #,##0.00_-;\-* #,##0.00_-;_-* &quot;-&quot;??_-;_-@_-"/>
    <numFmt numFmtId="172" formatCode="_-* #,##0_-;\-* #,##0_-;_-* &quot;-&quot;??_-;_-@_-"/>
    <numFmt numFmtId="173" formatCode="0_);\(0\)"/>
    <numFmt numFmtId="174" formatCode="dd\ mmmm\ yyyy"/>
  </numFmts>
  <fonts count="6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Gill Sans MT"/>
      <family val="2"/>
    </font>
    <font>
      <b/>
      <sz val="12"/>
      <name val="Franklin Gothic Book"/>
      <family val="2"/>
    </font>
    <font>
      <sz val="10"/>
      <name val="Franklin Gothic Book"/>
      <family val="2"/>
    </font>
    <font>
      <sz val="12"/>
      <name val="Franklin Gothic Book"/>
      <family val="2"/>
    </font>
    <font>
      <sz val="10"/>
      <color indexed="26"/>
      <name val="Franklin Gothic Book"/>
      <family val="2"/>
    </font>
    <font>
      <i/>
      <sz val="12"/>
      <color indexed="57"/>
      <name val="Franklin Gothic Book"/>
      <family val="2"/>
    </font>
    <font>
      <b/>
      <sz val="10"/>
      <name val="Franklin Gothic Book"/>
      <family val="2"/>
    </font>
    <font>
      <i/>
      <sz val="10"/>
      <color indexed="57"/>
      <name val="Franklin Gothic Book"/>
      <family val="2"/>
    </font>
    <font>
      <sz val="10"/>
      <color indexed="57"/>
      <name val="Franklin Gothic Book"/>
      <family val="2"/>
    </font>
    <font>
      <sz val="10"/>
      <name val="Helv"/>
      <family val="2"/>
    </font>
    <font>
      <sz val="8"/>
      <name val="Arial"/>
      <family val="2"/>
    </font>
    <font>
      <sz val="10"/>
      <name val="MS Sans Serif"/>
      <family val="2"/>
    </font>
    <font>
      <sz val="12"/>
      <color indexed="8"/>
      <name val="Franklin Gothic Book"/>
      <family val="2"/>
    </font>
    <font>
      <b/>
      <sz val="10"/>
      <name val="Arial"/>
      <family val="2"/>
    </font>
    <font>
      <u val="single"/>
      <sz val="10"/>
      <color indexed="12"/>
      <name val="Arial"/>
      <family val="2"/>
    </font>
    <font>
      <sz val="12"/>
      <name val="Arial"/>
      <family val="2"/>
    </font>
    <font>
      <b/>
      <sz val="12"/>
      <color indexed="8"/>
      <name val="Franklin Gothic Book"/>
      <family val="2"/>
    </font>
    <font>
      <i/>
      <sz val="12"/>
      <color indexed="8"/>
      <name val="Franklin Gothic Book"/>
      <family val="2"/>
    </font>
    <font>
      <u val="single"/>
      <sz val="10"/>
      <name val="Arial"/>
      <family val="2"/>
    </font>
    <font>
      <sz val="10"/>
      <name val="Gill Sans MT"/>
      <family val="2"/>
    </font>
    <font>
      <u val="single"/>
      <sz val="12"/>
      <name val="Franklin Gothic Book"/>
      <family val="2"/>
    </font>
    <font>
      <sz val="11"/>
      <name val="Franklin Gothic Book"/>
      <family val="2"/>
    </font>
    <font>
      <b/>
      <u val="single"/>
      <sz val="12"/>
      <name val="Franklin Gothic Book"/>
      <family val="2"/>
    </font>
    <font>
      <b/>
      <sz val="11"/>
      <name val="Franklin Gothic Boo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name val="Franklin Gothic Book"/>
      <family val="2"/>
    </font>
    <font>
      <i/>
      <sz val="10"/>
      <color theme="6" tint="-0.24997000396251678"/>
      <name val="Franklin Gothic Book"/>
      <family val="2"/>
    </font>
    <font>
      <i/>
      <sz val="12"/>
      <color theme="6" tint="-0.24997000396251678"/>
      <name val="Franklin Gothic Book"/>
      <family val="2"/>
    </font>
    <font>
      <sz val="10"/>
      <color theme="6" tint="-0.24997000396251678"/>
      <name val="Franklin Gothic Boo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s>
  <cellStyleXfs count="11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8" fontId="18" fillId="0" borderId="0" applyFont="0" applyFill="0" applyBorder="0" applyAlignment="0" applyProtection="0"/>
    <xf numFmtId="167" fontId="28" fillId="0" borderId="0" applyFont="0" applyFill="0" applyBorder="0" applyAlignment="0" applyProtection="0"/>
    <xf numFmtId="168" fontId="18" fillId="0" borderId="0" applyFont="0" applyFill="0" applyBorder="0" applyAlignment="0" applyProtection="0"/>
    <xf numFmtId="164" fontId="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6" fontId="28" fillId="0" borderId="0" applyFont="0" applyFill="0" applyBorder="0" applyAlignment="0" applyProtection="0"/>
    <xf numFmtId="43" fontId="0" fillId="0" borderId="0" applyFont="0" applyFill="0" applyBorder="0" applyAlignment="0" applyProtection="0"/>
    <xf numFmtId="164"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42" fillId="32" borderId="7" applyNumberFormat="0" applyFont="0" applyAlignment="0" applyProtection="0"/>
    <xf numFmtId="0" fontId="55" fillId="27" borderId="8" applyNumberFormat="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166" fontId="0" fillId="0" borderId="0">
      <alignment/>
      <protection/>
    </xf>
    <xf numFmtId="38" fontId="29"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8">
    <xf numFmtId="0" fontId="0" fillId="0" borderId="0" xfId="0" applyAlignment="1">
      <alignment/>
    </xf>
    <xf numFmtId="0" fontId="19" fillId="0" borderId="0" xfId="94" applyFont="1">
      <alignment/>
      <protection/>
    </xf>
    <xf numFmtId="0" fontId="20" fillId="0" borderId="0" xfId="0" applyFont="1" applyAlignment="1">
      <alignment/>
    </xf>
    <xf numFmtId="0" fontId="19" fillId="0" borderId="0" xfId="0" applyFont="1" applyAlignment="1">
      <alignment/>
    </xf>
    <xf numFmtId="0" fontId="21" fillId="0" borderId="0" xfId="0" applyFont="1" applyAlignment="1">
      <alignment/>
    </xf>
    <xf numFmtId="0" fontId="59" fillId="0" borderId="0" xfId="0" applyFont="1" applyAlignment="1">
      <alignment/>
    </xf>
    <xf numFmtId="0" fontId="19" fillId="0" borderId="0" xfId="0" applyFont="1" applyAlignment="1">
      <alignment horizontal="center"/>
    </xf>
    <xf numFmtId="0" fontId="24" fillId="0" borderId="0" xfId="0" applyFont="1" applyAlignment="1">
      <alignment/>
    </xf>
    <xf numFmtId="49" fontId="19" fillId="0" borderId="0" xfId="0" applyNumberFormat="1" applyFont="1" applyAlignment="1">
      <alignment horizontal="center"/>
    </xf>
    <xf numFmtId="0" fontId="60" fillId="0" borderId="0" xfId="0" applyFont="1" applyFill="1" applyAlignment="1">
      <alignment/>
    </xf>
    <xf numFmtId="41" fontId="21" fillId="0" borderId="0" xfId="0" applyNumberFormat="1" applyFont="1" applyBorder="1" applyAlignment="1">
      <alignment/>
    </xf>
    <xf numFmtId="41" fontId="21" fillId="0" borderId="0" xfId="0" applyNumberFormat="1" applyFont="1" applyAlignment="1">
      <alignment/>
    </xf>
    <xf numFmtId="0" fontId="19" fillId="0" borderId="0" xfId="0" applyFont="1" applyBorder="1" applyAlignment="1">
      <alignment/>
    </xf>
    <xf numFmtId="0" fontId="21" fillId="0" borderId="0" xfId="0" applyFont="1" applyBorder="1" applyAlignment="1">
      <alignment/>
    </xf>
    <xf numFmtId="0" fontId="20" fillId="0" borderId="0" xfId="0" applyFont="1" applyBorder="1" applyAlignment="1">
      <alignment/>
    </xf>
    <xf numFmtId="37" fontId="21" fillId="0" borderId="0" xfId="0" applyNumberFormat="1" applyFont="1" applyBorder="1" applyAlignment="1">
      <alignment/>
    </xf>
    <xf numFmtId="37" fontId="21" fillId="0" borderId="0" xfId="0" applyNumberFormat="1" applyFont="1" applyAlignment="1">
      <alignment/>
    </xf>
    <xf numFmtId="37" fontId="21" fillId="0" borderId="10" xfId="0" applyNumberFormat="1" applyFont="1" applyBorder="1" applyAlignment="1">
      <alignment/>
    </xf>
    <xf numFmtId="41" fontId="21" fillId="0" borderId="10" xfId="0" applyNumberFormat="1" applyFont="1" applyBorder="1" applyAlignment="1">
      <alignment/>
    </xf>
    <xf numFmtId="37" fontId="20" fillId="0" borderId="0" xfId="0" applyNumberFormat="1" applyFont="1" applyAlignment="1">
      <alignment/>
    </xf>
    <xf numFmtId="41" fontId="61" fillId="0" borderId="0" xfId="0" applyNumberFormat="1" applyFont="1" applyFill="1" applyBorder="1" applyAlignment="1">
      <alignment/>
    </xf>
    <xf numFmtId="41" fontId="21" fillId="0" borderId="11" xfId="0" applyNumberFormat="1" applyFont="1" applyBorder="1" applyAlignment="1">
      <alignment/>
    </xf>
    <xf numFmtId="41" fontId="21" fillId="0" borderId="12" xfId="0" applyNumberFormat="1" applyFont="1" applyBorder="1" applyAlignment="1">
      <alignment/>
    </xf>
    <xf numFmtId="3" fontId="21" fillId="0" borderId="0" xfId="0" applyNumberFormat="1" applyFont="1" applyBorder="1" applyAlignment="1">
      <alignment/>
    </xf>
    <xf numFmtId="3" fontId="21" fillId="0" borderId="0" xfId="0" applyNumberFormat="1" applyFont="1" applyAlignment="1">
      <alignment/>
    </xf>
    <xf numFmtId="3" fontId="20" fillId="0" borderId="0" xfId="0" applyNumberFormat="1" applyFont="1" applyAlignment="1">
      <alignment/>
    </xf>
    <xf numFmtId="3" fontId="21" fillId="0" borderId="13" xfId="0" applyNumberFormat="1" applyFont="1" applyBorder="1" applyAlignment="1">
      <alignment/>
    </xf>
    <xf numFmtId="0" fontId="19" fillId="0" borderId="0" xfId="0" applyFont="1" applyAlignment="1" quotePrefix="1">
      <alignment/>
    </xf>
    <xf numFmtId="39" fontId="21" fillId="0" borderId="0" xfId="0" applyNumberFormat="1" applyFont="1" applyAlignment="1">
      <alignment/>
    </xf>
    <xf numFmtId="39" fontId="21" fillId="0" borderId="0" xfId="0" applyNumberFormat="1" applyFont="1" applyAlignment="1">
      <alignment horizontal="right"/>
    </xf>
    <xf numFmtId="164" fontId="21" fillId="0" borderId="0" xfId="0" applyNumberFormat="1" applyFont="1" applyAlignment="1">
      <alignment/>
    </xf>
    <xf numFmtId="164" fontId="21" fillId="0" borderId="0" xfId="0" applyNumberFormat="1" applyFont="1" applyAlignment="1">
      <alignment horizontal="right"/>
    </xf>
    <xf numFmtId="43" fontId="21" fillId="0" borderId="0" xfId="64" applyFont="1" applyAlignment="1">
      <alignment/>
    </xf>
    <xf numFmtId="39" fontId="21" fillId="0" borderId="0" xfId="64" applyNumberFormat="1" applyFont="1" applyAlignment="1">
      <alignment horizontal="right"/>
    </xf>
    <xf numFmtId="41" fontId="21" fillId="0" borderId="0" xfId="0" applyNumberFormat="1" applyFont="1" applyAlignment="1">
      <alignment horizontal="right"/>
    </xf>
    <xf numFmtId="2" fontId="61" fillId="0" borderId="0" xfId="0" applyNumberFormat="1" applyFont="1" applyFill="1" applyBorder="1" applyAlignment="1">
      <alignment/>
    </xf>
    <xf numFmtId="0" fontId="24" fillId="0" borderId="0" xfId="0" applyFont="1" applyBorder="1" applyAlignment="1">
      <alignment/>
    </xf>
    <xf numFmtId="165" fontId="20" fillId="0" borderId="0" xfId="64" applyNumberFormat="1" applyFont="1" applyAlignment="1">
      <alignment/>
    </xf>
    <xf numFmtId="0" fontId="62" fillId="0" borderId="0" xfId="0" applyFont="1" applyFill="1" applyAlignment="1">
      <alignment/>
    </xf>
    <xf numFmtId="0" fontId="20" fillId="0" borderId="0" xfId="0" applyFont="1" applyFill="1" applyAlignment="1">
      <alignment/>
    </xf>
    <xf numFmtId="0" fontId="19" fillId="0" borderId="0" xfId="0" applyFont="1" applyBorder="1" applyAlignment="1">
      <alignment horizontal="center"/>
    </xf>
    <xf numFmtId="0" fontId="19" fillId="0" borderId="0" xfId="0" applyFont="1" applyBorder="1" applyAlignment="1">
      <alignment horizontal="center" wrapText="1"/>
    </xf>
    <xf numFmtId="49" fontId="19" fillId="0" borderId="0" xfId="0" applyNumberFormat="1" applyFont="1" applyBorder="1" applyAlignment="1">
      <alignment horizontal="center"/>
    </xf>
    <xf numFmtId="37" fontId="30" fillId="0" borderId="0" xfId="0" applyNumberFormat="1" applyFont="1" applyAlignment="1" applyProtection="1">
      <alignment/>
      <protection/>
    </xf>
    <xf numFmtId="165" fontId="21" fillId="0" borderId="0" xfId="68" applyNumberFormat="1" applyFont="1" applyBorder="1" applyAlignment="1">
      <alignment/>
    </xf>
    <xf numFmtId="168" fontId="31" fillId="0" borderId="0" xfId="68" applyNumberFormat="1" applyFont="1" applyBorder="1" applyAlignment="1">
      <alignment/>
    </xf>
    <xf numFmtId="37" fontId="21" fillId="0" borderId="0" xfId="68" applyNumberFormat="1" applyFont="1" applyBorder="1" applyAlignment="1">
      <alignment/>
    </xf>
    <xf numFmtId="168" fontId="0" fillId="0" borderId="0" xfId="68" applyNumberFormat="1" applyFont="1" applyBorder="1" applyAlignment="1">
      <alignment horizontal="right"/>
    </xf>
    <xf numFmtId="168" fontId="0" fillId="0" borderId="0" xfId="68" applyNumberFormat="1" applyFont="1" applyBorder="1" applyAlignment="1">
      <alignment/>
    </xf>
    <xf numFmtId="165" fontId="21" fillId="0" borderId="10" xfId="68" applyNumberFormat="1" applyFont="1" applyBorder="1" applyAlignment="1">
      <alignment/>
    </xf>
    <xf numFmtId="165" fontId="21" fillId="0" borderId="14" xfId="68" applyNumberFormat="1" applyFont="1" applyBorder="1" applyAlignment="1">
      <alignment/>
    </xf>
    <xf numFmtId="168" fontId="32" fillId="0" borderId="0" xfId="68" applyNumberFormat="1" applyFont="1" applyBorder="1" applyAlignment="1">
      <alignment horizontal="right"/>
    </xf>
    <xf numFmtId="0" fontId="33" fillId="0" borderId="0" xfId="0" applyFont="1" applyAlignment="1">
      <alignment/>
    </xf>
    <xf numFmtId="37" fontId="34" fillId="0" borderId="0" xfId="0" applyNumberFormat="1" applyFont="1" applyAlignment="1" applyProtection="1">
      <alignment/>
      <protection/>
    </xf>
    <xf numFmtId="37" fontId="35" fillId="0" borderId="0" xfId="0" applyNumberFormat="1" applyFont="1" applyAlignment="1" applyProtection="1">
      <alignment/>
      <protection/>
    </xf>
    <xf numFmtId="165" fontId="21" fillId="0" borderId="0" xfId="68" applyNumberFormat="1" applyFont="1" applyBorder="1" applyAlignment="1">
      <alignment horizontal="right"/>
    </xf>
    <xf numFmtId="165" fontId="33" fillId="0" borderId="14" xfId="68" applyNumberFormat="1" applyFont="1" applyBorder="1" applyAlignment="1">
      <alignment/>
    </xf>
    <xf numFmtId="168" fontId="0" fillId="0" borderId="0" xfId="68" applyNumberFormat="1" applyBorder="1" applyAlignment="1">
      <alignment/>
    </xf>
    <xf numFmtId="165" fontId="21" fillId="0" borderId="15" xfId="68" applyNumberFormat="1" applyFont="1" applyBorder="1" applyAlignment="1">
      <alignment/>
    </xf>
    <xf numFmtId="165" fontId="19" fillId="0" borderId="0" xfId="68" applyNumberFormat="1" applyFont="1" applyBorder="1" applyAlignment="1">
      <alignment/>
    </xf>
    <xf numFmtId="37" fontId="19" fillId="0" borderId="0" xfId="0" applyNumberFormat="1" applyFont="1" applyBorder="1" applyAlignment="1">
      <alignment/>
    </xf>
    <xf numFmtId="168" fontId="31" fillId="0" borderId="0" xfId="68" applyNumberFormat="1" applyFont="1" applyBorder="1" applyAlignment="1">
      <alignment horizontal="right"/>
    </xf>
    <xf numFmtId="165" fontId="21" fillId="0" borderId="12" xfId="68" applyNumberFormat="1" applyFont="1" applyBorder="1" applyAlignment="1">
      <alignment/>
    </xf>
    <xf numFmtId="43" fontId="21" fillId="0" borderId="0" xfId="68" applyFont="1" applyBorder="1" applyAlignment="1">
      <alignment/>
    </xf>
    <xf numFmtId="0" fontId="0" fillId="0" borderId="0" xfId="0" applyBorder="1" applyAlignment="1">
      <alignment/>
    </xf>
    <xf numFmtId="43" fontId="21" fillId="0" borderId="10" xfId="68" applyFont="1" applyBorder="1" applyAlignment="1">
      <alignment/>
    </xf>
    <xf numFmtId="168" fontId="0" fillId="0" borderId="16" xfId="68" applyNumberFormat="1" applyFont="1" applyBorder="1" applyAlignment="1">
      <alignment horizontal="right"/>
    </xf>
    <xf numFmtId="0" fontId="0" fillId="0" borderId="0" xfId="0" applyBorder="1" applyAlignment="1">
      <alignment horizontal="right"/>
    </xf>
    <xf numFmtId="43" fontId="21" fillId="0" borderId="0" xfId="68" applyNumberFormat="1" applyFont="1" applyBorder="1" applyAlignment="1">
      <alignment/>
    </xf>
    <xf numFmtId="37" fontId="0" fillId="0" borderId="0" xfId="0" applyNumberFormat="1" applyBorder="1" applyAlignment="1">
      <alignment/>
    </xf>
    <xf numFmtId="0" fontId="21" fillId="0" borderId="0" xfId="0" applyFont="1" applyAlignment="1">
      <alignment vertical="top" wrapText="1"/>
    </xf>
    <xf numFmtId="0" fontId="36" fillId="0" borderId="0" xfId="0" applyFont="1" applyBorder="1" applyAlignment="1">
      <alignment/>
    </xf>
    <xf numFmtId="168" fontId="0" fillId="0" borderId="0" xfId="68" applyNumberFormat="1" applyFont="1" applyFill="1" applyBorder="1" applyAlignment="1">
      <alignment horizontal="right"/>
    </xf>
    <xf numFmtId="0" fontId="18" fillId="0" borderId="0" xfId="93">
      <alignment/>
      <protection/>
    </xf>
    <xf numFmtId="171" fontId="18" fillId="0" borderId="0" xfId="65" applyNumberFormat="1" applyAlignment="1">
      <alignment/>
    </xf>
    <xf numFmtId="171" fontId="18" fillId="0" borderId="0" xfId="65" applyNumberFormat="1" applyAlignment="1">
      <alignment horizontal="right"/>
    </xf>
    <xf numFmtId="0" fontId="19" fillId="0" borderId="0" xfId="93" applyFont="1">
      <alignment/>
      <protection/>
    </xf>
    <xf numFmtId="0" fontId="21" fillId="0" borderId="0" xfId="93" applyFont="1">
      <alignment/>
      <protection/>
    </xf>
    <xf numFmtId="171" fontId="21" fillId="0" borderId="0" xfId="65" applyNumberFormat="1" applyFont="1" applyAlignment="1">
      <alignment/>
    </xf>
    <xf numFmtId="171" fontId="19" fillId="0" borderId="0" xfId="65" applyNumberFormat="1" applyFont="1" applyAlignment="1">
      <alignment horizontal="center" wrapText="1"/>
    </xf>
    <xf numFmtId="171" fontId="19" fillId="0" borderId="0" xfId="65" applyNumberFormat="1" applyFont="1" applyBorder="1" applyAlignment="1">
      <alignment horizontal="right" vertical="distributed" wrapText="1"/>
    </xf>
    <xf numFmtId="171" fontId="19" fillId="0" borderId="0" xfId="65" applyNumberFormat="1" applyFont="1" applyAlignment="1">
      <alignment/>
    </xf>
    <xf numFmtId="171" fontId="19" fillId="0" borderId="0" xfId="65" applyNumberFormat="1" applyFont="1" applyAlignment="1">
      <alignment vertical="distributed" wrapText="1"/>
    </xf>
    <xf numFmtId="171" fontId="19" fillId="0" borderId="10" xfId="65" applyNumberFormat="1" applyFont="1" applyBorder="1" applyAlignment="1">
      <alignment horizontal="right" vertical="distributed" wrapText="1"/>
    </xf>
    <xf numFmtId="171" fontId="19" fillId="0" borderId="0" xfId="65" applyNumberFormat="1" applyFont="1" applyBorder="1" applyAlignment="1">
      <alignment/>
    </xf>
    <xf numFmtId="171" fontId="19" fillId="0" borderId="0" xfId="65" applyNumberFormat="1" applyFont="1" applyBorder="1" applyAlignment="1">
      <alignment horizontal="right" vertical="center" wrapText="1"/>
    </xf>
    <xf numFmtId="0" fontId="20" fillId="0" borderId="0" xfId="93" applyFont="1">
      <alignment/>
      <protection/>
    </xf>
    <xf numFmtId="0" fontId="37" fillId="0" borderId="0" xfId="93" applyFont="1">
      <alignment/>
      <protection/>
    </xf>
    <xf numFmtId="0" fontId="19" fillId="0" borderId="0" xfId="93" applyFont="1" applyBorder="1" applyAlignment="1">
      <alignment horizontal="right"/>
      <protection/>
    </xf>
    <xf numFmtId="171" fontId="19" fillId="0" borderId="10" xfId="65" applyNumberFormat="1" applyFont="1" applyBorder="1" applyAlignment="1">
      <alignment horizontal="right" vertical="center" wrapText="1"/>
    </xf>
    <xf numFmtId="171" fontId="19" fillId="0" borderId="0" xfId="65" applyNumberFormat="1" applyFont="1" applyAlignment="1">
      <alignment horizontal="center"/>
    </xf>
    <xf numFmtId="171" fontId="19" fillId="0" borderId="0" xfId="65" applyNumberFormat="1" applyFont="1" applyBorder="1" applyAlignment="1">
      <alignment/>
    </xf>
    <xf numFmtId="171" fontId="19" fillId="0" borderId="10" xfId="65" applyNumberFormat="1" applyFont="1" applyBorder="1" applyAlignment="1">
      <alignment horizontal="right" vertical="center" wrapText="1"/>
    </xf>
    <xf numFmtId="171" fontId="19" fillId="0" borderId="10" xfId="65" applyNumberFormat="1" applyFont="1" applyBorder="1" applyAlignment="1">
      <alignment horizontal="center" vertical="center" wrapText="1"/>
    </xf>
    <xf numFmtId="171" fontId="19" fillId="0" borderId="0" xfId="65" applyNumberFormat="1" applyFont="1" applyAlignment="1" quotePrefix="1">
      <alignment horizontal="right" vertical="center" wrapText="1"/>
    </xf>
    <xf numFmtId="171" fontId="19" fillId="0" borderId="0" xfId="65" applyNumberFormat="1" applyFont="1" applyAlignment="1">
      <alignment horizontal="right"/>
    </xf>
    <xf numFmtId="171" fontId="19" fillId="0" borderId="0" xfId="65" applyNumberFormat="1" applyFont="1" applyAlignment="1">
      <alignment horizontal="right" vertical="center" wrapText="1"/>
    </xf>
    <xf numFmtId="171" fontId="19" fillId="0" borderId="0" xfId="65" applyNumberFormat="1" applyFont="1" applyBorder="1" applyAlignment="1">
      <alignment horizontal="right"/>
    </xf>
    <xf numFmtId="172" fontId="21" fillId="0" borderId="0" xfId="65" applyNumberFormat="1" applyFont="1" applyAlignment="1">
      <alignment/>
    </xf>
    <xf numFmtId="41" fontId="21" fillId="0" borderId="0" xfId="65" applyNumberFormat="1" applyFont="1" applyBorder="1" applyAlignment="1">
      <alignment/>
    </xf>
    <xf numFmtId="173" fontId="21" fillId="0" borderId="0" xfId="65" applyNumberFormat="1" applyFont="1" applyBorder="1" applyAlignment="1">
      <alignment/>
    </xf>
    <xf numFmtId="172" fontId="21" fillId="0" borderId="0" xfId="65" applyNumberFormat="1" applyFont="1" applyAlignment="1">
      <alignment horizontal="center" vertical="center" wrapText="1"/>
    </xf>
    <xf numFmtId="171" fontId="19" fillId="0" borderId="0" xfId="65" applyNumberFormat="1" applyFont="1" applyAlignment="1" quotePrefix="1">
      <alignment horizontal="center" vertical="center" wrapText="1"/>
    </xf>
    <xf numFmtId="171" fontId="19" fillId="0" borderId="0" xfId="65" applyNumberFormat="1" applyFont="1" applyAlignment="1">
      <alignment horizontal="center" vertical="center" wrapText="1"/>
    </xf>
    <xf numFmtId="0" fontId="21" fillId="0" borderId="0" xfId="93" applyFont="1" quotePrefix="1">
      <alignment/>
      <protection/>
    </xf>
    <xf numFmtId="0" fontId="21" fillId="0" borderId="0" xfId="93" applyFont="1" applyBorder="1">
      <alignment/>
      <protection/>
    </xf>
    <xf numFmtId="173" fontId="21" fillId="0" borderId="0" xfId="65" applyNumberFormat="1" applyFont="1" applyAlignment="1">
      <alignment/>
    </xf>
    <xf numFmtId="173" fontId="19" fillId="0" borderId="0" xfId="65" applyNumberFormat="1" applyFont="1" applyAlignment="1">
      <alignment/>
    </xf>
    <xf numFmtId="165" fontId="21" fillId="0" borderId="0" xfId="68" applyNumberFormat="1" applyFont="1" applyAlignment="1">
      <alignment horizontal="center" vertical="center" wrapText="1"/>
    </xf>
    <xf numFmtId="173" fontId="37" fillId="0" borderId="0" xfId="93" applyNumberFormat="1" applyFont="1">
      <alignment/>
      <protection/>
    </xf>
    <xf numFmtId="165" fontId="21" fillId="0" borderId="0" xfId="68" applyNumberFormat="1" applyFont="1" applyAlignment="1">
      <alignment/>
    </xf>
    <xf numFmtId="171" fontId="21" fillId="0" borderId="15" xfId="65" applyNumberFormat="1" applyFont="1" applyBorder="1" applyAlignment="1">
      <alignment/>
    </xf>
    <xf numFmtId="171" fontId="21" fillId="0" borderId="0" xfId="65" applyNumberFormat="1" applyFont="1" applyBorder="1" applyAlignment="1">
      <alignment/>
    </xf>
    <xf numFmtId="172" fontId="21" fillId="0" borderId="0" xfId="65" applyNumberFormat="1" applyFont="1" applyBorder="1" applyAlignment="1">
      <alignment/>
    </xf>
    <xf numFmtId="172" fontId="21" fillId="0" borderId="15" xfId="65" applyNumberFormat="1" applyFont="1" applyBorder="1" applyAlignment="1">
      <alignment/>
    </xf>
    <xf numFmtId="172" fontId="38" fillId="0" borderId="15" xfId="65" applyNumberFormat="1" applyFont="1" applyBorder="1" applyAlignment="1">
      <alignment/>
    </xf>
    <xf numFmtId="37" fontId="21" fillId="0" borderId="15" xfId="65" applyNumberFormat="1" applyFont="1" applyBorder="1" applyAlignment="1">
      <alignment/>
    </xf>
    <xf numFmtId="0" fontId="18" fillId="0" borderId="0" xfId="93" applyBorder="1">
      <alignment/>
      <protection/>
    </xf>
    <xf numFmtId="165" fontId="18" fillId="0" borderId="0" xfId="68" applyNumberFormat="1" applyFont="1" applyBorder="1" applyAlignment="1">
      <alignment/>
    </xf>
    <xf numFmtId="37" fontId="18" fillId="0" borderId="0" xfId="68" applyNumberFormat="1" applyFont="1" applyBorder="1" applyAlignment="1">
      <alignment/>
    </xf>
    <xf numFmtId="0" fontId="21" fillId="0" borderId="0" xfId="93" applyFont="1" applyBorder="1" quotePrefix="1">
      <alignment/>
      <protection/>
    </xf>
    <xf numFmtId="172" fontId="18" fillId="0" borderId="0" xfId="65" applyNumberFormat="1" applyAlignment="1">
      <alignment/>
    </xf>
    <xf numFmtId="0" fontId="18" fillId="0" borderId="0" xfId="93" applyFont="1" applyBorder="1">
      <alignment/>
      <protection/>
    </xf>
    <xf numFmtId="0" fontId="19" fillId="0" borderId="0" xfId="95" applyFont="1">
      <alignment/>
      <protection/>
    </xf>
    <xf numFmtId="0" fontId="21" fillId="0" borderId="0" xfId="95" applyFont="1">
      <alignment/>
      <protection/>
    </xf>
    <xf numFmtId="171" fontId="21" fillId="0" borderId="0" xfId="76" applyNumberFormat="1" applyFont="1" applyAlignment="1">
      <alignment/>
    </xf>
    <xf numFmtId="0" fontId="20" fillId="0" borderId="0" xfId="95" applyFont="1">
      <alignment/>
      <protection/>
    </xf>
    <xf numFmtId="171" fontId="19" fillId="0" borderId="0" xfId="76" applyNumberFormat="1" applyFont="1" applyAlignment="1">
      <alignment horizontal="center"/>
    </xf>
    <xf numFmtId="0" fontId="19" fillId="0" borderId="0" xfId="95" applyFont="1" applyAlignment="1">
      <alignment horizontal="center"/>
      <protection/>
    </xf>
    <xf numFmtId="174" fontId="19" fillId="0" borderId="0" xfId="76" applyNumberFormat="1" applyFont="1" applyAlignment="1">
      <alignment horizontal="right"/>
    </xf>
    <xf numFmtId="171" fontId="21" fillId="0" borderId="0" xfId="76" applyNumberFormat="1" applyFont="1" applyBorder="1" applyAlignment="1">
      <alignment/>
    </xf>
    <xf numFmtId="0" fontId="21" fillId="0" borderId="0" xfId="95" applyFont="1" applyBorder="1">
      <alignment/>
      <protection/>
    </xf>
    <xf numFmtId="0" fontId="20" fillId="0" borderId="0" xfId="95" applyFont="1" applyBorder="1">
      <alignment/>
      <protection/>
    </xf>
    <xf numFmtId="171" fontId="19" fillId="0" borderId="0" xfId="76" applyNumberFormat="1" applyFont="1" applyAlignment="1">
      <alignment horizontal="right"/>
    </xf>
    <xf numFmtId="49" fontId="21" fillId="0" borderId="0" xfId="95" applyNumberFormat="1" applyFont="1">
      <alignment/>
      <protection/>
    </xf>
    <xf numFmtId="49" fontId="19" fillId="0" borderId="0" xfId="76" applyNumberFormat="1" applyFont="1" applyBorder="1" applyAlignment="1">
      <alignment horizontal="center"/>
    </xf>
    <xf numFmtId="171" fontId="21" fillId="0" borderId="0" xfId="76" applyNumberFormat="1" applyFont="1" applyBorder="1" applyAlignment="1">
      <alignment horizontal="center"/>
    </xf>
    <xf numFmtId="37" fontId="21" fillId="0" borderId="0" xfId="95" applyNumberFormat="1" applyFont="1">
      <alignment/>
      <protection/>
    </xf>
    <xf numFmtId="37" fontId="21" fillId="0" borderId="0" xfId="76" applyNumberFormat="1" applyFont="1" applyAlignment="1">
      <alignment/>
    </xf>
    <xf numFmtId="172" fontId="21" fillId="0" borderId="0" xfId="61" applyNumberFormat="1" applyFont="1" applyAlignment="1">
      <alignment/>
    </xf>
    <xf numFmtId="37" fontId="21" fillId="0" borderId="0" xfId="61" applyNumberFormat="1" applyFont="1" applyAlignment="1">
      <alignment/>
    </xf>
    <xf numFmtId="172" fontId="21" fillId="0" borderId="0" xfId="76" applyNumberFormat="1" applyFont="1" applyAlignment="1">
      <alignment/>
    </xf>
    <xf numFmtId="172" fontId="21" fillId="0" borderId="0" xfId="76" applyNumberFormat="1" applyFont="1" applyBorder="1" applyAlignment="1">
      <alignment/>
    </xf>
    <xf numFmtId="172" fontId="21" fillId="0" borderId="0" xfId="61" applyNumberFormat="1" applyFont="1" applyAlignment="1">
      <alignment horizontal="left" vertical="center" wrapText="1"/>
    </xf>
    <xf numFmtId="0" fontId="37" fillId="0" borderId="0" xfId="95" applyFont="1">
      <alignment/>
      <protection/>
    </xf>
    <xf numFmtId="172" fontId="18" fillId="0" borderId="0" xfId="76" applyNumberFormat="1" applyFont="1" applyBorder="1" applyAlignment="1">
      <alignment/>
    </xf>
    <xf numFmtId="172" fontId="21" fillId="0" borderId="0" xfId="61" applyNumberFormat="1" applyFont="1" applyAlignment="1" quotePrefix="1">
      <alignment horizontal="left" vertical="center" wrapText="1"/>
    </xf>
    <xf numFmtId="172" fontId="21" fillId="0" borderId="0" xfId="61" applyNumberFormat="1" applyFont="1" applyAlignment="1">
      <alignment horizontal="left" vertical="center" wrapText="1"/>
    </xf>
    <xf numFmtId="165" fontId="18" fillId="0" borderId="0" xfId="76" applyNumberFormat="1" applyFont="1" applyBorder="1" applyAlignment="1">
      <alignment/>
    </xf>
    <xf numFmtId="172" fontId="21" fillId="0" borderId="0" xfId="61" applyNumberFormat="1" applyFont="1" applyAlignment="1">
      <alignment vertical="top"/>
    </xf>
    <xf numFmtId="37" fontId="21" fillId="0" borderId="0" xfId="61" applyNumberFormat="1" applyFont="1" applyBorder="1" applyAlignment="1">
      <alignment/>
    </xf>
    <xf numFmtId="0" fontId="18" fillId="0" borderId="0" xfId="95" applyFont="1" applyBorder="1">
      <alignment/>
      <protection/>
    </xf>
    <xf numFmtId="37" fontId="21" fillId="0" borderId="10" xfId="61" applyNumberFormat="1" applyFont="1" applyBorder="1" applyAlignment="1">
      <alignment/>
    </xf>
    <xf numFmtId="37" fontId="37" fillId="0" borderId="10" xfId="95" applyNumberFormat="1" applyFont="1" applyBorder="1">
      <alignment/>
      <protection/>
    </xf>
    <xf numFmtId="172" fontId="19" fillId="0" borderId="0" xfId="76" applyNumberFormat="1" applyFont="1" applyBorder="1" applyAlignment="1">
      <alignment/>
    </xf>
    <xf numFmtId="41" fontId="21" fillId="0" borderId="0" xfId="76" applyNumberFormat="1" applyFont="1" applyBorder="1" applyAlignment="1">
      <alignment/>
    </xf>
    <xf numFmtId="172" fontId="21" fillId="0" borderId="0" xfId="61" applyNumberFormat="1" applyFont="1" applyAlignment="1">
      <alignment wrapText="1"/>
    </xf>
    <xf numFmtId="37" fontId="21" fillId="0" borderId="10" xfId="76" applyNumberFormat="1" applyFont="1" applyBorder="1" applyAlignment="1">
      <alignment/>
    </xf>
    <xf numFmtId="37" fontId="21" fillId="0" borderId="0" xfId="76" applyNumberFormat="1" applyFont="1" applyBorder="1" applyAlignment="1">
      <alignment/>
    </xf>
    <xf numFmtId="171" fontId="20" fillId="0" borderId="0" xfId="76" applyNumberFormat="1" applyFont="1" applyBorder="1" applyAlignment="1">
      <alignment/>
    </xf>
    <xf numFmtId="0" fontId="21" fillId="0" borderId="0" xfId="95" applyFont="1" quotePrefix="1">
      <alignment/>
      <protection/>
    </xf>
    <xf numFmtId="172" fontId="19" fillId="0" borderId="0" xfId="61" applyNumberFormat="1" applyFont="1" applyAlignment="1">
      <alignment/>
    </xf>
    <xf numFmtId="172" fontId="19" fillId="0" borderId="0" xfId="61" applyNumberFormat="1" applyFont="1" applyAlignment="1">
      <alignment horizontal="left" wrapText="1"/>
    </xf>
    <xf numFmtId="37" fontId="21" fillId="0" borderId="15" xfId="76" applyNumberFormat="1" applyFont="1" applyBorder="1" applyAlignment="1">
      <alignment/>
    </xf>
    <xf numFmtId="172" fontId="19" fillId="0" borderId="0" xfId="61" applyNumberFormat="1" applyFont="1" applyAlignment="1">
      <alignment wrapText="1"/>
    </xf>
    <xf numFmtId="172" fontId="19" fillId="0" borderId="0" xfId="61" applyNumberFormat="1" applyFont="1" applyAlignment="1">
      <alignment vertical="center" wrapText="1"/>
    </xf>
    <xf numFmtId="172" fontId="21" fillId="0" borderId="0" xfId="61" applyNumberFormat="1" applyFont="1" applyAlignment="1">
      <alignment horizontal="left"/>
    </xf>
    <xf numFmtId="172" fontId="19" fillId="0" borderId="0" xfId="61" applyNumberFormat="1" applyFont="1" applyAlignment="1" quotePrefix="1">
      <alignment horizontal="center"/>
    </xf>
    <xf numFmtId="37" fontId="20" fillId="0" borderId="0" xfId="95" applyNumberFormat="1" applyFont="1">
      <alignment/>
      <protection/>
    </xf>
    <xf numFmtId="37" fontId="20" fillId="0" borderId="0" xfId="76" applyNumberFormat="1" applyFont="1" applyAlignment="1">
      <alignment/>
    </xf>
    <xf numFmtId="37" fontId="30" fillId="0" borderId="0" xfId="76" applyNumberFormat="1" applyFont="1" applyAlignment="1">
      <alignment/>
    </xf>
    <xf numFmtId="165" fontId="21" fillId="0" borderId="0" xfId="76" applyNumberFormat="1" applyFont="1" applyBorder="1" applyAlignment="1">
      <alignment/>
    </xf>
    <xf numFmtId="172" fontId="21" fillId="0" borderId="0" xfId="61" applyNumberFormat="1" applyFont="1" applyAlignment="1" quotePrefix="1">
      <alignment/>
    </xf>
    <xf numFmtId="172" fontId="19" fillId="0" borderId="0" xfId="61" applyNumberFormat="1" applyFont="1" applyAlignment="1">
      <alignment horizontal="left" vertical="center" wrapText="1"/>
    </xf>
    <xf numFmtId="1" fontId="19" fillId="0" borderId="0" xfId="61" applyNumberFormat="1" applyFont="1" applyAlignment="1" quotePrefix="1">
      <alignment horizontal="center" vertical="center"/>
    </xf>
    <xf numFmtId="1" fontId="19" fillId="0" borderId="0" xfId="61" applyNumberFormat="1" applyFont="1" applyAlignment="1">
      <alignment horizontal="center" vertical="center"/>
    </xf>
    <xf numFmtId="165" fontId="21" fillId="0" borderId="0" xfId="61" applyNumberFormat="1" applyFont="1" applyAlignment="1">
      <alignment/>
    </xf>
    <xf numFmtId="0" fontId="39" fillId="0" borderId="0" xfId="95" applyFont="1">
      <alignment/>
      <protection/>
    </xf>
    <xf numFmtId="172" fontId="39" fillId="0" borderId="0" xfId="61" applyNumberFormat="1" applyFont="1" applyAlignment="1">
      <alignment/>
    </xf>
    <xf numFmtId="165" fontId="39" fillId="0" borderId="0" xfId="61" applyNumberFormat="1" applyFont="1" applyAlignment="1">
      <alignment/>
    </xf>
    <xf numFmtId="172" fontId="39" fillId="0" borderId="0" xfId="76" applyNumberFormat="1" applyFont="1" applyAlignment="1">
      <alignment/>
    </xf>
    <xf numFmtId="172" fontId="20" fillId="0" borderId="0" xfId="61" applyNumberFormat="1" applyFont="1" applyAlignment="1">
      <alignment/>
    </xf>
    <xf numFmtId="165" fontId="20" fillId="0" borderId="0" xfId="61" applyNumberFormat="1" applyFont="1" applyAlignment="1">
      <alignment/>
    </xf>
    <xf numFmtId="171" fontId="20" fillId="0" borderId="0" xfId="76" applyNumberFormat="1" applyFont="1" applyAlignment="1">
      <alignment/>
    </xf>
    <xf numFmtId="172" fontId="21" fillId="0" borderId="0" xfId="60" applyNumberFormat="1" applyFont="1" applyAlignment="1">
      <alignment/>
    </xf>
    <xf numFmtId="165" fontId="21" fillId="0" borderId="0" xfId="60" applyNumberFormat="1" applyFont="1" applyAlignment="1">
      <alignment/>
    </xf>
    <xf numFmtId="171" fontId="21" fillId="0" borderId="0" xfId="75" applyNumberFormat="1" applyFont="1" applyAlignment="1">
      <alignment/>
    </xf>
    <xf numFmtId="0" fontId="18" fillId="0" borderId="0" xfId="92">
      <alignment/>
      <protection/>
    </xf>
    <xf numFmtId="0" fontId="19" fillId="0" borderId="0" xfId="95" applyFont="1" applyAlignment="1">
      <alignment horizontal="left"/>
      <protection/>
    </xf>
    <xf numFmtId="171" fontId="21" fillId="0" borderId="0" xfId="75" applyNumberFormat="1" applyFont="1" applyBorder="1" applyAlignment="1">
      <alignment/>
    </xf>
    <xf numFmtId="0" fontId="18" fillId="0" borderId="0" xfId="92" applyBorder="1">
      <alignment/>
      <protection/>
    </xf>
    <xf numFmtId="0" fontId="40" fillId="0" borderId="0" xfId="95" applyFont="1">
      <alignment/>
      <protection/>
    </xf>
    <xf numFmtId="172" fontId="19" fillId="0" borderId="0" xfId="60" applyNumberFormat="1" applyFont="1" applyAlignment="1">
      <alignment horizontal="right"/>
    </xf>
    <xf numFmtId="171" fontId="38" fillId="0" borderId="0" xfId="75" applyNumberFormat="1" applyFont="1" applyBorder="1" applyAlignment="1">
      <alignment/>
    </xf>
    <xf numFmtId="172" fontId="19" fillId="0" borderId="0" xfId="60" applyNumberFormat="1" applyFont="1" applyAlignment="1" quotePrefix="1">
      <alignment horizontal="right"/>
    </xf>
    <xf numFmtId="171" fontId="19" fillId="0" borderId="0" xfId="75" applyNumberFormat="1" applyFont="1" applyAlignment="1">
      <alignment horizontal="right"/>
    </xf>
    <xf numFmtId="172" fontId="21" fillId="0" borderId="0" xfId="75" applyNumberFormat="1" applyFont="1" applyBorder="1" applyAlignment="1">
      <alignment/>
    </xf>
    <xf numFmtId="165" fontId="18" fillId="0" borderId="0" xfId="60" applyNumberFormat="1" applyBorder="1" applyAlignment="1">
      <alignment/>
    </xf>
    <xf numFmtId="41" fontId="18" fillId="0" borderId="0" xfId="60" applyNumberFormat="1" applyBorder="1" applyAlignment="1">
      <alignment/>
    </xf>
    <xf numFmtId="172" fontId="21" fillId="0" borderId="11" xfId="60" applyNumberFormat="1" applyFont="1" applyBorder="1" applyAlignment="1">
      <alignment/>
    </xf>
    <xf numFmtId="172" fontId="21" fillId="0" borderId="0" xfId="60" applyNumberFormat="1" applyFont="1" applyBorder="1" applyAlignment="1">
      <alignment/>
    </xf>
    <xf numFmtId="172" fontId="21" fillId="0" borderId="12" xfId="60" applyNumberFormat="1" applyFont="1" applyBorder="1" applyAlignment="1">
      <alignment/>
    </xf>
    <xf numFmtId="165" fontId="19" fillId="0" borderId="0" xfId="60" applyNumberFormat="1" applyFont="1" applyAlignment="1">
      <alignment horizontal="center"/>
    </xf>
    <xf numFmtId="172" fontId="21" fillId="0" borderId="0" xfId="75" applyNumberFormat="1" applyFont="1" applyAlignment="1">
      <alignment/>
    </xf>
    <xf numFmtId="165" fontId="18" fillId="0" borderId="0" xfId="60" applyNumberFormat="1" applyAlignment="1">
      <alignment/>
    </xf>
    <xf numFmtId="165" fontId="19" fillId="0" borderId="0" xfId="60" applyNumberFormat="1" applyFont="1" applyAlignment="1" quotePrefix="1">
      <alignment horizontal="center"/>
    </xf>
    <xf numFmtId="0" fontId="21" fillId="0" borderId="0" xfId="95" applyFont="1" applyAlignment="1">
      <alignment horizontal="left"/>
      <protection/>
    </xf>
    <xf numFmtId="165" fontId="19" fillId="0" borderId="0" xfId="60" applyNumberFormat="1" applyFont="1" applyAlignment="1">
      <alignment horizontal="right"/>
    </xf>
    <xf numFmtId="174" fontId="19" fillId="0" borderId="0" xfId="75" applyNumberFormat="1" applyFont="1" applyAlignment="1" quotePrefix="1">
      <alignment horizontal="right"/>
    </xf>
    <xf numFmtId="0" fontId="19" fillId="0" borderId="0" xfId="95" applyFont="1" applyAlignment="1">
      <alignment horizontal="right"/>
      <protection/>
    </xf>
    <xf numFmtId="165" fontId="21" fillId="0" borderId="11" xfId="75" applyNumberFormat="1" applyFont="1" applyBorder="1" applyAlignment="1">
      <alignment/>
    </xf>
    <xf numFmtId="165" fontId="21" fillId="0" borderId="0" xfId="75" applyNumberFormat="1" applyFont="1" applyBorder="1" applyAlignment="1">
      <alignment/>
    </xf>
    <xf numFmtId="172" fontId="21" fillId="0" borderId="11" xfId="75" applyNumberFormat="1" applyFont="1" applyBorder="1" applyAlignment="1">
      <alignment/>
    </xf>
    <xf numFmtId="165" fontId="21" fillId="0" borderId="12" xfId="75" applyNumberFormat="1" applyFont="1" applyBorder="1" applyAlignment="1">
      <alignment/>
    </xf>
    <xf numFmtId="0" fontId="39" fillId="0" borderId="0" xfId="95" applyFont="1" applyAlignment="1">
      <alignment horizontal="left"/>
      <protection/>
    </xf>
    <xf numFmtId="172" fontId="39" fillId="0" borderId="0" xfId="60" applyNumberFormat="1" applyFont="1" applyAlignment="1">
      <alignment/>
    </xf>
    <xf numFmtId="165" fontId="39" fillId="0" borderId="0" xfId="60" applyNumberFormat="1" applyFont="1" applyAlignment="1">
      <alignment/>
    </xf>
    <xf numFmtId="172" fontId="39" fillId="0" borderId="0" xfId="75" applyNumberFormat="1" applyFont="1" applyAlignment="1">
      <alignment/>
    </xf>
    <xf numFmtId="0" fontId="41" fillId="0" borderId="0" xfId="95" applyFont="1" applyAlignment="1">
      <alignment horizontal="left"/>
      <protection/>
    </xf>
    <xf numFmtId="0" fontId="21" fillId="0" borderId="0" xfId="92" applyFont="1">
      <alignment/>
      <protection/>
    </xf>
    <xf numFmtId="0" fontId="19" fillId="0" borderId="0" xfId="95" applyFont="1" applyBorder="1" applyAlignment="1">
      <alignment horizontal="left"/>
      <protection/>
    </xf>
    <xf numFmtId="0" fontId="41" fillId="0" borderId="0" xfId="95" applyFont="1" applyBorder="1">
      <alignment/>
      <protection/>
    </xf>
    <xf numFmtId="0" fontId="39" fillId="0" borderId="0" xfId="95" applyFont="1" applyBorder="1">
      <alignment/>
      <protection/>
    </xf>
    <xf numFmtId="0" fontId="41" fillId="0" borderId="0" xfId="95" applyFont="1" applyBorder="1" applyAlignment="1">
      <alignment horizontal="right"/>
      <protection/>
    </xf>
    <xf numFmtId="0" fontId="24" fillId="0" borderId="0" xfId="95" applyFont="1" applyBorder="1" applyAlignment="1">
      <alignment horizontal="right"/>
      <protection/>
    </xf>
    <xf numFmtId="0" fontId="40" fillId="0" borderId="0" xfId="95" applyFont="1" applyBorder="1">
      <alignment/>
      <protection/>
    </xf>
    <xf numFmtId="172" fontId="18" fillId="0" borderId="0" xfId="60" applyNumberFormat="1" applyBorder="1" applyAlignment="1">
      <alignment/>
    </xf>
    <xf numFmtId="172" fontId="18" fillId="0" borderId="0" xfId="60" applyNumberFormat="1" applyFont="1" applyBorder="1" applyAlignment="1">
      <alignment/>
    </xf>
    <xf numFmtId="0" fontId="39" fillId="0" borderId="0" xfId="95" applyFont="1" applyBorder="1" quotePrefix="1">
      <alignment/>
      <protection/>
    </xf>
    <xf numFmtId="173" fontId="18" fillId="0" borderId="0" xfId="60" applyNumberFormat="1" applyBorder="1" applyAlignment="1">
      <alignment/>
    </xf>
    <xf numFmtId="0" fontId="19" fillId="0" borderId="0" xfId="95" applyFont="1" applyBorder="1">
      <alignment/>
      <protection/>
    </xf>
    <xf numFmtId="172" fontId="18" fillId="0" borderId="0" xfId="60" applyNumberFormat="1" applyAlignment="1">
      <alignment/>
    </xf>
    <xf numFmtId="0" fontId="61" fillId="0" borderId="0" xfId="0" applyFont="1" applyFill="1" applyBorder="1" applyAlignment="1">
      <alignment horizontal="center"/>
    </xf>
    <xf numFmtId="49" fontId="61" fillId="0" borderId="0" xfId="0" applyNumberFormat="1" applyFont="1" applyFill="1" applyBorder="1" applyAlignment="1">
      <alignment horizontal="center"/>
    </xf>
    <xf numFmtId="0" fontId="60" fillId="0" borderId="0" xfId="0" applyFont="1" applyFill="1" applyBorder="1" applyAlignment="1">
      <alignment/>
    </xf>
    <xf numFmtId="0" fontId="61" fillId="0" borderId="0" xfId="0" applyFont="1" applyFill="1" applyBorder="1" applyAlignment="1">
      <alignment/>
    </xf>
    <xf numFmtId="37" fontId="61" fillId="0" borderId="0" xfId="0" applyNumberFormat="1" applyFont="1" applyFill="1" applyBorder="1" applyAlignment="1">
      <alignment/>
    </xf>
    <xf numFmtId="41" fontId="61" fillId="0" borderId="0" xfId="0" applyNumberFormat="1" applyFont="1" applyBorder="1" applyAlignment="1">
      <alignment/>
    </xf>
  </cellXfs>
  <cellStyles count="96">
    <cellStyle name="Normal" xfId="0"/>
    <cellStyle name="_HTP- PPE v5- PWC to Sim(18Mar08)"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7" xfId="52"/>
    <cellStyle name="Comma 18" xfId="53"/>
    <cellStyle name="Comma 19" xfId="54"/>
    <cellStyle name="Comma 2" xfId="55"/>
    <cellStyle name="Comma 2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4" xfId="69"/>
    <cellStyle name="Comma 5" xfId="70"/>
    <cellStyle name="Comma 6" xfId="71"/>
    <cellStyle name="Comma 7" xfId="72"/>
    <cellStyle name="Comma 8" xfId="73"/>
    <cellStyle name="Comma 9" xfId="74"/>
    <cellStyle name="Comma_1STQTR03-CFS 2" xfId="75"/>
    <cellStyle name="Comma_1STQTR03-CFS 3" xfId="76"/>
    <cellStyle name="Currency" xfId="77"/>
    <cellStyle name="Currency [0]" xfId="78"/>
    <cellStyle name="Explanatory Text" xfId="79"/>
    <cellStyle name="Good" xfId="80"/>
    <cellStyle name="Heading 1" xfId="81"/>
    <cellStyle name="Heading 2" xfId="82"/>
    <cellStyle name="Heading 3" xfId="83"/>
    <cellStyle name="Heading 4" xfId="84"/>
    <cellStyle name="Input" xfId="85"/>
    <cellStyle name="Linked Cell" xfId="86"/>
    <cellStyle name="Neutral" xfId="87"/>
    <cellStyle name="Normal 2" xfId="88"/>
    <cellStyle name="Normal 3" xfId="89"/>
    <cellStyle name="Normal 4" xfId="90"/>
    <cellStyle name="Normal 5" xfId="91"/>
    <cellStyle name="Normal 6" xfId="92"/>
    <cellStyle name="Normal 7" xfId="93"/>
    <cellStyle name="Normal_1STQTR03-CFS" xfId="94"/>
    <cellStyle name="Normal_1STQTR03-CFS 2" xfId="95"/>
    <cellStyle name="Note" xfId="96"/>
    <cellStyle name="Output" xfId="97"/>
    <cellStyle name="Percent" xfId="98"/>
    <cellStyle name="Percent 2" xfId="99"/>
    <cellStyle name="Percent 3" xfId="100"/>
    <cellStyle name="Percent 4" xfId="101"/>
    <cellStyle name="Percent 5" xfId="102"/>
    <cellStyle name="PwC" xfId="103"/>
    <cellStyle name="Style 1" xfId="104"/>
    <cellStyle name="Style 1 2" xfId="105"/>
    <cellStyle name="Style 1 3" xfId="106"/>
    <cellStyle name="Title" xfId="107"/>
    <cellStyle name="Total" xfId="108"/>
    <cellStyle name="Warning Text"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l%20FYE%2030.09.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Harrisons%20Trading\Harrison%202000\P-L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Harrisons%20Trading\Harrison%202000\P-L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SteelformInd(M)SB\Backu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WINDOWS\Trash\notesFFF692\RANHILL%20AUGUST%202003-aut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hpy\FRS\WINDOWS\Trash\notesFFF692\RANHILL%20AUGUST%202003-au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DOWS\Trash\notesFFF692\RANHILL%20AUGUST%202003-aut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HMB\EPS\2009\EPS-Sep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realised profits"/>
      <sheetName val="Interco"/>
      <sheetName val="RE proof 2009"/>
      <sheetName val="S.Workings 2009"/>
      <sheetName val="Segmental_2009"/>
      <sheetName val="revenue "/>
      <sheetName val="PBT 09 vs 08"/>
      <sheetName val="IS-consol"/>
      <sheetName val="IS-summary"/>
      <sheetName val="IS by co"/>
      <sheetName val="BS-working"/>
      <sheetName val="BS summary"/>
      <sheetName val="Equity"/>
      <sheetName val="Late adj not taken in consol"/>
      <sheetName val="RPT"/>
      <sheetName val="HTP consol adj"/>
      <sheetName val="HHMB consol adj"/>
      <sheetName val="Borrowings"/>
      <sheetName val="Detax"/>
      <sheetName val="Tax "/>
      <sheetName val="interest "/>
      <sheetName val="CONTINGENT"/>
      <sheetName val="borowing-CFS"/>
      <sheetName val="Note CFS"/>
      <sheetName val="CFS-working "/>
      <sheetName val="PPE"/>
      <sheetName val="PLP"/>
      <sheetName val="HP Creditor"/>
      <sheetName val="Cap comm"/>
      <sheetName val="Investment"/>
    </sheetNames>
    <sheetDataSet>
      <sheetData sheetId="7">
        <row r="12">
          <cell r="D12">
            <v>265202</v>
          </cell>
          <cell r="F12">
            <v>261719</v>
          </cell>
          <cell r="H12">
            <v>794568</v>
          </cell>
          <cell r="J12">
            <v>807307</v>
          </cell>
        </row>
        <row r="14">
          <cell r="D14">
            <v>-256387</v>
          </cell>
          <cell r="F14">
            <v>-252202</v>
          </cell>
          <cell r="H14">
            <v>-766453</v>
          </cell>
          <cell r="J14">
            <v>-779462</v>
          </cell>
        </row>
        <row r="16">
          <cell r="D16">
            <v>-128</v>
          </cell>
          <cell r="F16">
            <v>-1397</v>
          </cell>
          <cell r="H16">
            <v>-383</v>
          </cell>
          <cell r="J16">
            <v>-1722</v>
          </cell>
        </row>
        <row r="18">
          <cell r="D18">
            <v>848</v>
          </cell>
          <cell r="F18">
            <v>1128</v>
          </cell>
          <cell r="H18">
            <v>1823</v>
          </cell>
          <cell r="J18">
            <v>3151</v>
          </cell>
        </row>
        <row r="20">
          <cell r="D20">
            <v>-291</v>
          </cell>
          <cell r="F20">
            <v>-318</v>
          </cell>
          <cell r="H20">
            <v>-747</v>
          </cell>
          <cell r="J20">
            <v>-1303</v>
          </cell>
        </row>
        <row r="22">
          <cell r="D22">
            <v>0</v>
          </cell>
          <cell r="F22">
            <v>0</v>
          </cell>
          <cell r="H22">
            <v>0</v>
          </cell>
          <cell r="J22">
            <v>0</v>
          </cell>
        </row>
        <row r="26">
          <cell r="D26">
            <v>-2808</v>
          </cell>
          <cell r="F26">
            <v>-2533</v>
          </cell>
          <cell r="H26">
            <v>-7711</v>
          </cell>
          <cell r="J26">
            <v>-7555</v>
          </cell>
        </row>
        <row r="37">
          <cell r="D37">
            <v>9.41529908145584</v>
          </cell>
          <cell r="F37">
            <v>10.39796203672062</v>
          </cell>
          <cell r="H37">
            <v>30.863046103398673</v>
          </cell>
          <cell r="J37">
            <v>32.17403460809594</v>
          </cell>
        </row>
        <row r="39">
          <cell r="D39">
            <v>9.41529908145584</v>
          </cell>
          <cell r="F39">
            <v>10.383123933612532</v>
          </cell>
          <cell r="H39">
            <v>30.863046103398673</v>
          </cell>
          <cell r="J39">
            <v>32.128121606948966</v>
          </cell>
        </row>
      </sheetData>
      <sheetData sheetId="8">
        <row r="35">
          <cell r="G35">
            <v>21097</v>
          </cell>
        </row>
      </sheetData>
      <sheetData sheetId="9">
        <row r="34">
          <cell r="Y34">
            <v>21097</v>
          </cell>
        </row>
      </sheetData>
      <sheetData sheetId="10">
        <row r="9">
          <cell r="F9">
            <v>24262</v>
          </cell>
        </row>
        <row r="10">
          <cell r="F10">
            <v>0</v>
          </cell>
        </row>
        <row r="11">
          <cell r="F11">
            <v>15394</v>
          </cell>
        </row>
        <row r="12">
          <cell r="F12">
            <v>15737</v>
          </cell>
        </row>
        <row r="13">
          <cell r="F13">
            <v>0</v>
          </cell>
          <cell r="H13">
            <v>1813</v>
          </cell>
        </row>
        <row r="14">
          <cell r="F14">
            <v>43</v>
          </cell>
        </row>
        <row r="19">
          <cell r="F19">
            <v>96134</v>
          </cell>
          <cell r="H19">
            <v>101254</v>
          </cell>
        </row>
        <row r="20">
          <cell r="F20">
            <v>141868</v>
          </cell>
          <cell r="H20">
            <v>131338</v>
          </cell>
        </row>
        <row r="21">
          <cell r="F21">
            <v>1059</v>
          </cell>
        </row>
        <row r="22">
          <cell r="F22">
            <v>92748</v>
          </cell>
          <cell r="AE22">
            <v>92748</v>
          </cell>
        </row>
        <row r="27">
          <cell r="F27">
            <v>112443</v>
          </cell>
          <cell r="H27">
            <v>123041</v>
          </cell>
        </row>
        <row r="28">
          <cell r="F28">
            <v>3735</v>
          </cell>
        </row>
        <row r="29">
          <cell r="F29">
            <v>35234</v>
          </cell>
        </row>
        <row r="35">
          <cell r="F35">
            <v>3179</v>
          </cell>
        </row>
        <row r="36">
          <cell r="F36">
            <v>397</v>
          </cell>
        </row>
        <row r="42">
          <cell r="F42">
            <v>68489</v>
          </cell>
        </row>
        <row r="43">
          <cell r="F43">
            <v>163768</v>
          </cell>
        </row>
      </sheetData>
      <sheetData sheetId="12">
        <row r="17">
          <cell r="P17">
            <v>270</v>
          </cell>
        </row>
        <row r="20">
          <cell r="P20">
            <v>-4615</v>
          </cell>
        </row>
        <row r="22">
          <cell r="P22">
            <v>-2</v>
          </cell>
        </row>
        <row r="25">
          <cell r="P25">
            <v>40</v>
          </cell>
        </row>
      </sheetData>
      <sheetData sheetId="17">
        <row r="17">
          <cell r="Y17">
            <v>1837</v>
          </cell>
        </row>
      </sheetData>
      <sheetData sheetId="19">
        <row r="21">
          <cell r="Z21">
            <v>7711</v>
          </cell>
        </row>
        <row r="31">
          <cell r="Z31">
            <v>7419</v>
          </cell>
        </row>
        <row r="33">
          <cell r="Z33">
            <v>-3</v>
          </cell>
        </row>
      </sheetData>
      <sheetData sheetId="20">
        <row r="15">
          <cell r="N15">
            <v>830</v>
          </cell>
        </row>
        <row r="29">
          <cell r="N29">
            <v>737</v>
          </cell>
        </row>
      </sheetData>
      <sheetData sheetId="22">
        <row r="6">
          <cell r="G6">
            <v>42699</v>
          </cell>
        </row>
        <row r="7">
          <cell r="G7">
            <v>-40628</v>
          </cell>
        </row>
      </sheetData>
      <sheetData sheetId="23">
        <row r="16">
          <cell r="D16">
            <v>87265</v>
          </cell>
        </row>
      </sheetData>
      <sheetData sheetId="25">
        <row r="10">
          <cell r="R10">
            <v>3593</v>
          </cell>
        </row>
        <row r="13">
          <cell r="R13">
            <v>1830</v>
          </cell>
        </row>
        <row r="15">
          <cell r="R15">
            <v>455</v>
          </cell>
        </row>
        <row r="18">
          <cell r="R18">
            <v>10</v>
          </cell>
        </row>
        <row r="21">
          <cell r="R21">
            <v>-110</v>
          </cell>
        </row>
      </sheetData>
      <sheetData sheetId="26">
        <row r="13">
          <cell r="Q13">
            <v>115</v>
          </cell>
        </row>
      </sheetData>
      <sheetData sheetId="27">
        <row r="10">
          <cell r="H10">
            <v>-100</v>
          </cell>
        </row>
        <row r="11">
          <cell r="H11">
            <v>247</v>
          </cell>
        </row>
      </sheetData>
      <sheetData sheetId="29">
        <row r="28">
          <cell r="E28">
            <v>170274.8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s>
    <sheetDataSet>
      <sheetData sheetId="9">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movement"/>
      <sheetName val="BS movement (2)"/>
      <sheetName val="Lead -MASB7"/>
      <sheetName val="Workings-WIP"/>
      <sheetName val="Income statement "/>
      <sheetName val="CWIP"/>
      <sheetName val="CWIP-BS (2)"/>
      <sheetName val="Sales cut off test"/>
      <sheetName val="Disclosure items"/>
      <sheetName val="reclass"/>
      <sheetName val="CWIP-BS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ares outstandings"/>
      <sheetName val="treasury shares"/>
      <sheetName val="ESOS"/>
      <sheetName val="EPS"/>
      <sheetName val="Ave price"/>
    </sheetNames>
    <sheetDataSet>
      <sheetData sheetId="0">
        <row r="24">
          <cell r="G24">
            <v>68478200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8"/>
  <sheetViews>
    <sheetView zoomScalePageLayoutView="0" workbookViewId="0" topLeftCell="A13">
      <selection activeCell="D25" sqref="D25"/>
    </sheetView>
  </sheetViews>
  <sheetFormatPr defaultColWidth="9.140625" defaultRowHeight="12.75"/>
  <cols>
    <col min="1" max="1" width="6.421875" style="187" customWidth="1"/>
    <col min="2" max="2" width="9.140625" style="187" customWidth="1"/>
    <col min="3" max="3" width="29.140625" style="187" customWidth="1"/>
    <col min="4" max="4" width="23.421875" style="187" customWidth="1"/>
    <col min="5" max="5" width="2.140625" style="187" customWidth="1"/>
    <col min="6" max="6" width="25.140625" style="187" customWidth="1"/>
    <col min="7" max="7" width="16.7109375" style="187" customWidth="1"/>
    <col min="8" max="8" width="23.00390625" style="187" customWidth="1"/>
    <col min="9" max="9" width="10.421875" style="187" bestFit="1" customWidth="1"/>
    <col min="10" max="10" width="12.7109375" style="187" bestFit="1" customWidth="1"/>
    <col min="11" max="11" width="10.421875" style="187" bestFit="1" customWidth="1"/>
    <col min="12" max="16384" width="9.140625" style="187" customWidth="1"/>
  </cols>
  <sheetData>
    <row r="1" spans="1:7" ht="19.5">
      <c r="A1" s="123" t="s">
        <v>0</v>
      </c>
      <c r="B1" s="184"/>
      <c r="C1" s="184"/>
      <c r="D1" s="185"/>
      <c r="E1" s="185"/>
      <c r="F1" s="186"/>
      <c r="G1" s="124"/>
    </row>
    <row r="2" spans="1:7" ht="19.5">
      <c r="A2" s="124"/>
      <c r="B2" s="184"/>
      <c r="C2" s="184"/>
      <c r="D2" s="185"/>
      <c r="E2" s="185"/>
      <c r="F2" s="186"/>
      <c r="G2" s="124"/>
    </row>
    <row r="3" spans="1:7" ht="19.5">
      <c r="A3" s="123" t="s">
        <v>153</v>
      </c>
      <c r="B3" s="184"/>
      <c r="C3" s="184"/>
      <c r="D3" s="185"/>
      <c r="E3" s="185"/>
      <c r="F3" s="186"/>
      <c r="G3" s="124"/>
    </row>
    <row r="4" spans="1:7" ht="19.5">
      <c r="A4" s="123" t="s">
        <v>2</v>
      </c>
      <c r="B4" s="184"/>
      <c r="C4" s="184"/>
      <c r="D4" s="185"/>
      <c r="E4" s="185"/>
      <c r="F4" s="186"/>
      <c r="G4" s="124"/>
    </row>
    <row r="5" spans="1:7" ht="19.5">
      <c r="A5" s="124"/>
      <c r="B5" s="184"/>
      <c r="C5" s="184"/>
      <c r="D5" s="185"/>
      <c r="E5" s="185"/>
      <c r="F5" s="186"/>
      <c r="G5" s="124"/>
    </row>
    <row r="6" spans="1:7" ht="19.5">
      <c r="A6" s="124"/>
      <c r="B6" s="184"/>
      <c r="C6" s="184"/>
      <c r="D6" s="124"/>
      <c r="E6" s="124"/>
      <c r="F6" s="186"/>
      <c r="G6" s="124"/>
    </row>
    <row r="7" spans="1:11" ht="19.5">
      <c r="A7" s="188">
        <v>1</v>
      </c>
      <c r="B7" s="123" t="s">
        <v>154</v>
      </c>
      <c r="C7" s="184"/>
      <c r="D7" s="184"/>
      <c r="E7" s="184"/>
      <c r="F7" s="185"/>
      <c r="G7" s="189"/>
      <c r="H7" s="190"/>
      <c r="I7" s="190"/>
      <c r="J7" s="190"/>
      <c r="K7" s="190"/>
    </row>
    <row r="8" spans="1:11" ht="19.5">
      <c r="A8" s="188"/>
      <c r="B8" s="191"/>
      <c r="C8" s="184"/>
      <c r="D8" s="124"/>
      <c r="E8" s="124"/>
      <c r="F8" s="124"/>
      <c r="G8" s="189"/>
      <c r="H8" s="190"/>
      <c r="I8" s="190"/>
      <c r="J8" s="190"/>
      <c r="K8" s="190"/>
    </row>
    <row r="9" spans="1:11" ht="19.5">
      <c r="A9" s="188"/>
      <c r="B9" s="191"/>
      <c r="C9" s="184"/>
      <c r="D9" s="192" t="s">
        <v>155</v>
      </c>
      <c r="E9" s="192"/>
      <c r="F9" s="192" t="s">
        <v>155</v>
      </c>
      <c r="G9" s="193"/>
      <c r="H9" s="190"/>
      <c r="I9" s="190"/>
      <c r="J9" s="190"/>
      <c r="K9" s="190"/>
    </row>
    <row r="10" spans="1:11" ht="19.5">
      <c r="A10" s="188"/>
      <c r="B10" s="191"/>
      <c r="C10" s="184"/>
      <c r="D10" s="194" t="s">
        <v>156</v>
      </c>
      <c r="E10" s="194"/>
      <c r="F10" s="194" t="s">
        <v>157</v>
      </c>
      <c r="G10" s="189"/>
      <c r="H10" s="190"/>
      <c r="I10" s="190"/>
      <c r="J10" s="190"/>
      <c r="K10" s="190"/>
    </row>
    <row r="11" spans="1:11" ht="19.5">
      <c r="A11" s="188"/>
      <c r="B11" s="191"/>
      <c r="C11" s="184"/>
      <c r="D11" s="195" t="s">
        <v>8</v>
      </c>
      <c r="E11" s="195"/>
      <c r="F11" s="195" t="s">
        <v>8</v>
      </c>
      <c r="G11" s="189"/>
      <c r="H11" s="190"/>
      <c r="I11" s="190"/>
      <c r="J11" s="190"/>
      <c r="K11" s="190"/>
    </row>
    <row r="12" spans="1:11" ht="19.5">
      <c r="A12" s="188"/>
      <c r="B12" s="123"/>
      <c r="C12" s="184"/>
      <c r="D12" s="184"/>
      <c r="E12" s="184"/>
      <c r="F12" s="185"/>
      <c r="G12" s="196"/>
      <c r="H12" s="190"/>
      <c r="I12" s="190"/>
      <c r="J12" s="190"/>
      <c r="K12" s="197"/>
    </row>
    <row r="13" spans="1:11" ht="19.5">
      <c r="A13" s="188"/>
      <c r="B13" s="124" t="s">
        <v>158</v>
      </c>
      <c r="C13" s="184"/>
      <c r="D13" s="185">
        <v>88713</v>
      </c>
      <c r="E13" s="184"/>
      <c r="F13" s="185">
        <v>74701</v>
      </c>
      <c r="G13" s="196"/>
      <c r="H13" s="190"/>
      <c r="I13" s="190"/>
      <c r="J13" s="198"/>
      <c r="K13" s="197"/>
    </row>
    <row r="14" spans="1:11" ht="19.5">
      <c r="A14" s="188"/>
      <c r="B14" s="124" t="s">
        <v>159</v>
      </c>
      <c r="C14" s="184"/>
      <c r="D14" s="185">
        <v>-1448</v>
      </c>
      <c r="E14" s="185"/>
      <c r="F14" s="185">
        <v>-5892</v>
      </c>
      <c r="G14" s="196"/>
      <c r="H14" s="190"/>
      <c r="I14" s="190"/>
      <c r="J14" s="198"/>
      <c r="K14" s="197"/>
    </row>
    <row r="15" spans="1:11" ht="19.5">
      <c r="A15" s="188"/>
      <c r="B15" s="123"/>
      <c r="C15" s="184"/>
      <c r="D15" s="199"/>
      <c r="E15" s="200"/>
      <c r="F15" s="199"/>
      <c r="G15" s="196"/>
      <c r="H15" s="190"/>
      <c r="I15" s="190"/>
      <c r="J15" s="190"/>
      <c r="K15" s="197"/>
    </row>
    <row r="16" spans="1:11" ht="20.25" thickBot="1">
      <c r="A16" s="188"/>
      <c r="B16" s="123"/>
      <c r="C16" s="184"/>
      <c r="D16" s="201">
        <f>SUM(D13:D14)</f>
        <v>87265</v>
      </c>
      <c r="E16" s="200"/>
      <c r="F16" s="201">
        <f>SUM(F13:F15)</f>
        <v>68809</v>
      </c>
      <c r="G16" s="190"/>
      <c r="H16" s="190"/>
      <c r="I16" s="190"/>
      <c r="J16" s="190"/>
      <c r="K16" s="197"/>
    </row>
    <row r="17" spans="1:11" ht="20.25" thickTop="1">
      <c r="A17" s="188"/>
      <c r="B17" s="123"/>
      <c r="C17" s="184"/>
      <c r="D17" s="184"/>
      <c r="E17" s="184"/>
      <c r="F17" s="184"/>
      <c r="G17" s="196"/>
      <c r="H17" s="190"/>
      <c r="I17" s="190"/>
      <c r="J17" s="190"/>
      <c r="K17" s="197"/>
    </row>
    <row r="18" spans="1:11" ht="19.5">
      <c r="A18" s="188"/>
      <c r="B18" s="123"/>
      <c r="C18" s="184"/>
      <c r="D18" s="202"/>
      <c r="E18" s="202"/>
      <c r="F18" s="202"/>
      <c r="G18" s="203"/>
      <c r="K18" s="204"/>
    </row>
    <row r="19" spans="1:11" ht="19.5">
      <c r="A19" s="188">
        <v>2</v>
      </c>
      <c r="B19" s="123" t="s">
        <v>160</v>
      </c>
      <c r="C19" s="184"/>
      <c r="D19" s="205"/>
      <c r="E19" s="205"/>
      <c r="F19" s="205"/>
      <c r="G19" s="203"/>
      <c r="K19" s="204"/>
    </row>
    <row r="20" spans="1:11" ht="19.5">
      <c r="A20" s="188"/>
      <c r="B20" s="123"/>
      <c r="C20" s="184"/>
      <c r="D20" s="205"/>
      <c r="E20" s="205"/>
      <c r="F20" s="205"/>
      <c r="G20" s="203"/>
      <c r="K20" s="204"/>
    </row>
    <row r="21" spans="1:11" ht="19.5">
      <c r="A21" s="206"/>
      <c r="B21" s="123"/>
      <c r="C21" s="184"/>
      <c r="D21" s="207" t="s">
        <v>155</v>
      </c>
      <c r="E21" s="207"/>
      <c r="F21" s="207" t="s">
        <v>155</v>
      </c>
      <c r="G21" s="203"/>
      <c r="K21" s="204"/>
    </row>
    <row r="22" spans="1:11" ht="19.5">
      <c r="A22" s="206"/>
      <c r="B22" s="123"/>
      <c r="C22" s="184"/>
      <c r="D22" s="208">
        <v>40086</v>
      </c>
      <c r="E22" s="209"/>
      <c r="F22" s="208">
        <v>39721</v>
      </c>
      <c r="G22" s="203"/>
      <c r="K22" s="204"/>
    </row>
    <row r="23" spans="1:11" ht="19.5">
      <c r="A23" s="206"/>
      <c r="B23" s="123"/>
      <c r="C23" s="184"/>
      <c r="D23" s="195" t="s">
        <v>8</v>
      </c>
      <c r="E23" s="195"/>
      <c r="F23" s="195" t="s">
        <v>8</v>
      </c>
      <c r="G23" s="203"/>
      <c r="K23" s="204"/>
    </row>
    <row r="24" spans="1:11" ht="19.5">
      <c r="A24" s="206"/>
      <c r="B24" s="123"/>
      <c r="C24" s="184"/>
      <c r="D24" s="195"/>
      <c r="E24" s="195"/>
      <c r="F24" s="195"/>
      <c r="G24" s="203"/>
      <c r="K24" s="204"/>
    </row>
    <row r="25" spans="1:11" ht="19.5">
      <c r="A25" s="206"/>
      <c r="B25" s="124" t="s">
        <v>158</v>
      </c>
      <c r="C25" s="184"/>
      <c r="D25" s="184">
        <f>+'[1]BS-working'!AE22</f>
        <v>92748</v>
      </c>
      <c r="E25" s="185"/>
      <c r="F25" s="184">
        <v>84918</v>
      </c>
      <c r="G25" s="124"/>
      <c r="K25" s="204"/>
    </row>
    <row r="26" spans="1:11" ht="19.5">
      <c r="A26" s="206"/>
      <c r="B26" s="124" t="s">
        <v>159</v>
      </c>
      <c r="C26" s="184"/>
      <c r="D26" s="185">
        <f>-'[1]Borrowings'!Y17</f>
        <v>-1837</v>
      </c>
      <c r="E26" s="185"/>
      <c r="F26" s="185">
        <v>-6202</v>
      </c>
      <c r="G26" s="124"/>
      <c r="K26" s="204"/>
    </row>
    <row r="27" spans="1:11" ht="19.5">
      <c r="A27" s="206"/>
      <c r="B27" s="124"/>
      <c r="C27" s="184"/>
      <c r="D27" s="210"/>
      <c r="E27" s="211"/>
      <c r="F27" s="212"/>
      <c r="G27" s="124"/>
      <c r="K27" s="204"/>
    </row>
    <row r="28" spans="1:11" ht="20.25" thickBot="1">
      <c r="A28" s="206"/>
      <c r="B28" s="124"/>
      <c r="C28" s="184"/>
      <c r="D28" s="213">
        <f>SUM(D25:D27)</f>
        <v>90911</v>
      </c>
      <c r="E28" s="211"/>
      <c r="F28" s="213">
        <f>SUM(F25:F27)</f>
        <v>78716</v>
      </c>
      <c r="G28" s="124"/>
      <c r="K28" s="204"/>
    </row>
    <row r="29" spans="1:11" ht="20.25" thickTop="1">
      <c r="A29" s="214"/>
      <c r="B29" s="177"/>
      <c r="C29" s="215"/>
      <c r="D29" s="216"/>
      <c r="E29" s="216"/>
      <c r="F29" s="217"/>
      <c r="G29" s="126"/>
      <c r="K29" s="204"/>
    </row>
    <row r="30" spans="1:11" ht="19.5">
      <c r="A30" s="214"/>
      <c r="B30" s="177"/>
      <c r="C30" s="177"/>
      <c r="D30" s="177"/>
      <c r="E30" s="177"/>
      <c r="F30" s="177"/>
      <c r="G30" s="126"/>
      <c r="K30" s="204"/>
    </row>
    <row r="31" spans="1:11" ht="19.5">
      <c r="A31" s="214"/>
      <c r="B31" s="177"/>
      <c r="C31" s="177"/>
      <c r="D31" s="177"/>
      <c r="E31" s="177"/>
      <c r="F31" s="177"/>
      <c r="G31" s="126"/>
      <c r="K31" s="204"/>
    </row>
    <row r="32" spans="1:11" ht="19.5">
      <c r="A32" s="218"/>
      <c r="B32" s="219"/>
      <c r="C32" s="219"/>
      <c r="D32" s="219"/>
      <c r="E32" s="219"/>
      <c r="F32" s="219"/>
      <c r="K32" s="204"/>
    </row>
    <row r="33" spans="1:11" ht="19.5">
      <c r="A33" s="214"/>
      <c r="B33" s="219"/>
      <c r="C33" s="219"/>
      <c r="D33" s="219"/>
      <c r="E33" s="219"/>
      <c r="F33" s="219"/>
      <c r="K33" s="204"/>
    </row>
    <row r="34" spans="1:11" ht="19.5">
      <c r="A34" s="219"/>
      <c r="B34" s="219"/>
      <c r="C34" s="219"/>
      <c r="D34" s="219"/>
      <c r="E34" s="219"/>
      <c r="F34" s="219"/>
      <c r="K34" s="204"/>
    </row>
    <row r="35" spans="1:11" ht="19.5">
      <c r="A35" s="177"/>
      <c r="B35" s="219"/>
      <c r="C35" s="219"/>
      <c r="D35" s="219"/>
      <c r="E35" s="219"/>
      <c r="F35" s="219"/>
      <c r="K35" s="204"/>
    </row>
    <row r="36" spans="1:11" ht="19.5">
      <c r="A36" s="177"/>
      <c r="B36" s="219"/>
      <c r="C36" s="219"/>
      <c r="D36" s="219"/>
      <c r="E36" s="219"/>
      <c r="F36" s="219"/>
      <c r="K36" s="204"/>
    </row>
    <row r="37" spans="1:11" ht="19.5">
      <c r="A37" s="177"/>
      <c r="B37" s="219"/>
      <c r="C37" s="219"/>
      <c r="D37" s="219"/>
      <c r="E37" s="219"/>
      <c r="F37" s="219"/>
      <c r="K37" s="204"/>
    </row>
    <row r="38" spans="1:11" ht="19.5">
      <c r="A38" s="220"/>
      <c r="B38" s="221"/>
      <c r="C38" s="222"/>
      <c r="D38" s="222"/>
      <c r="E38" s="222"/>
      <c r="F38" s="222"/>
      <c r="G38" s="132"/>
      <c r="K38" s="204"/>
    </row>
    <row r="39" spans="1:11" ht="19.5">
      <c r="A39" s="220"/>
      <c r="B39" s="222"/>
      <c r="C39" s="222"/>
      <c r="D39" s="222"/>
      <c r="E39" s="222"/>
      <c r="F39" s="222"/>
      <c r="G39" s="132"/>
      <c r="K39" s="204"/>
    </row>
    <row r="40" spans="1:11" ht="19.5">
      <c r="A40" s="220"/>
      <c r="B40" s="222"/>
      <c r="C40" s="222"/>
      <c r="D40" s="222"/>
      <c r="E40" s="222"/>
      <c r="F40" s="222"/>
      <c r="G40" s="132"/>
      <c r="K40" s="204"/>
    </row>
    <row r="41" spans="1:11" ht="19.5">
      <c r="A41" s="220"/>
      <c r="B41" s="222"/>
      <c r="C41" s="222"/>
      <c r="D41" s="222"/>
      <c r="E41" s="222"/>
      <c r="F41" s="222"/>
      <c r="G41" s="132"/>
      <c r="K41" s="204"/>
    </row>
    <row r="42" spans="1:7" ht="19.5">
      <c r="A42" s="220"/>
      <c r="B42" s="222"/>
      <c r="C42" s="222"/>
      <c r="D42" s="222"/>
      <c r="E42" s="222"/>
      <c r="F42" s="223"/>
      <c r="G42" s="132"/>
    </row>
    <row r="43" spans="1:7" ht="19.5">
      <c r="A43" s="220"/>
      <c r="B43" s="222"/>
      <c r="C43" s="222"/>
      <c r="D43" s="222"/>
      <c r="E43" s="222"/>
      <c r="F43" s="224"/>
      <c r="G43" s="225"/>
    </row>
    <row r="44" spans="1:7" ht="19.5">
      <c r="A44" s="220"/>
      <c r="B44" s="222"/>
      <c r="C44" s="222"/>
      <c r="D44" s="222"/>
      <c r="E44" s="222"/>
      <c r="F44" s="223"/>
      <c r="G44" s="190"/>
    </row>
    <row r="45" spans="1:7" ht="19.5">
      <c r="A45" s="220"/>
      <c r="B45" s="190"/>
      <c r="C45" s="190"/>
      <c r="D45" s="190"/>
      <c r="E45" s="190"/>
      <c r="F45" s="226"/>
      <c r="G45" s="190"/>
    </row>
    <row r="46" spans="1:7" ht="19.5">
      <c r="A46" s="220"/>
      <c r="B46" s="190"/>
      <c r="C46" s="190"/>
      <c r="D46" s="190"/>
      <c r="E46" s="190"/>
      <c r="F46" s="226"/>
      <c r="G46" s="190"/>
    </row>
    <row r="47" spans="1:7" ht="19.5">
      <c r="A47" s="220"/>
      <c r="B47" s="222"/>
      <c r="C47" s="190"/>
      <c r="D47" s="190"/>
      <c r="E47" s="190"/>
      <c r="F47" s="226"/>
      <c r="G47" s="190"/>
    </row>
    <row r="48" spans="1:7" ht="19.5">
      <c r="A48" s="220"/>
      <c r="B48" s="222"/>
      <c r="C48" s="190"/>
      <c r="D48" s="190"/>
      <c r="E48" s="190"/>
      <c r="F48" s="227"/>
      <c r="G48" s="190"/>
    </row>
    <row r="49" spans="1:7" ht="19.5">
      <c r="A49" s="220"/>
      <c r="B49" s="222"/>
      <c r="C49" s="190"/>
      <c r="D49" s="190"/>
      <c r="E49" s="190"/>
      <c r="F49" s="226"/>
      <c r="G49" s="190"/>
    </row>
    <row r="50" spans="1:7" ht="19.5">
      <c r="A50" s="220"/>
      <c r="B50" s="222"/>
      <c r="C50" s="190"/>
      <c r="D50" s="190"/>
      <c r="E50" s="190"/>
      <c r="F50" s="197"/>
      <c r="G50" s="190"/>
    </row>
    <row r="51" spans="1:7" ht="19.5">
      <c r="A51" s="220"/>
      <c r="B51" s="222"/>
      <c r="C51" s="190"/>
      <c r="D51" s="190"/>
      <c r="E51" s="190"/>
      <c r="F51" s="197"/>
      <c r="G51" s="190"/>
    </row>
    <row r="52" spans="1:7" ht="19.5">
      <c r="A52" s="220"/>
      <c r="B52" s="222"/>
      <c r="C52" s="190"/>
      <c r="D52" s="190"/>
      <c r="E52" s="190"/>
      <c r="F52" s="197"/>
      <c r="G52" s="190"/>
    </row>
    <row r="53" spans="1:7" ht="19.5">
      <c r="A53" s="220"/>
      <c r="B53" s="222"/>
      <c r="C53" s="190"/>
      <c r="D53" s="190"/>
      <c r="E53" s="190"/>
      <c r="F53" s="226"/>
      <c r="G53" s="190"/>
    </row>
    <row r="54" spans="1:7" ht="19.5">
      <c r="A54" s="220"/>
      <c r="B54" s="228"/>
      <c r="C54" s="190"/>
      <c r="D54" s="190"/>
      <c r="E54" s="190"/>
      <c r="F54" s="226"/>
      <c r="G54" s="190"/>
    </row>
    <row r="55" spans="1:7" ht="19.5">
      <c r="A55" s="220"/>
      <c r="B55" s="190"/>
      <c r="C55" s="190"/>
      <c r="D55" s="190"/>
      <c r="E55" s="190"/>
      <c r="F55" s="226"/>
      <c r="G55" s="190"/>
    </row>
    <row r="56" spans="1:7" ht="19.5">
      <c r="A56" s="220"/>
      <c r="B56" s="222"/>
      <c r="C56" s="190"/>
      <c r="D56" s="190"/>
      <c r="E56" s="190"/>
      <c r="F56" s="229"/>
      <c r="G56" s="190"/>
    </row>
    <row r="57" spans="1:7" ht="19.5">
      <c r="A57" s="220"/>
      <c r="B57" s="222"/>
      <c r="C57" s="190"/>
      <c r="D57" s="190"/>
      <c r="E57" s="190"/>
      <c r="F57" s="226"/>
      <c r="G57" s="190"/>
    </row>
    <row r="58" spans="1:7" ht="19.5">
      <c r="A58" s="220"/>
      <c r="B58" s="190"/>
      <c r="C58" s="190"/>
      <c r="D58" s="190"/>
      <c r="E58" s="190"/>
      <c r="F58" s="226"/>
      <c r="G58" s="190"/>
    </row>
    <row r="59" spans="1:7" ht="19.5">
      <c r="A59" s="220"/>
      <c r="B59" s="190"/>
      <c r="C59" s="190"/>
      <c r="D59" s="190"/>
      <c r="E59" s="190"/>
      <c r="F59" s="226"/>
      <c r="G59" s="190"/>
    </row>
    <row r="60" spans="1:7" ht="19.5">
      <c r="A60" s="230"/>
      <c r="B60" s="190"/>
      <c r="C60" s="190"/>
      <c r="D60" s="190"/>
      <c r="E60" s="190"/>
      <c r="F60" s="197"/>
      <c r="G60" s="190"/>
    </row>
    <row r="61" spans="1:7" ht="19.5">
      <c r="A61" s="230"/>
      <c r="B61" s="190"/>
      <c r="C61" s="190"/>
      <c r="D61" s="190"/>
      <c r="E61" s="190"/>
      <c r="F61" s="197"/>
      <c r="G61" s="190"/>
    </row>
    <row r="62" spans="1:7" ht="19.5">
      <c r="A62" s="190"/>
      <c r="B62" s="190"/>
      <c r="C62" s="190"/>
      <c r="D62" s="190"/>
      <c r="E62" s="190"/>
      <c r="F62" s="226"/>
      <c r="G62" s="190"/>
    </row>
    <row r="63" spans="1:7" ht="19.5">
      <c r="A63" s="190"/>
      <c r="B63" s="190"/>
      <c r="C63" s="190"/>
      <c r="D63" s="190"/>
      <c r="E63" s="190"/>
      <c r="F63" s="226"/>
      <c r="G63" s="190"/>
    </row>
    <row r="64" spans="1:7" ht="19.5">
      <c r="A64" s="190"/>
      <c r="B64" s="190"/>
      <c r="C64" s="190"/>
      <c r="D64" s="190"/>
      <c r="E64" s="190"/>
      <c r="F64" s="226"/>
      <c r="G64" s="190"/>
    </row>
    <row r="65" ht="19.5">
      <c r="F65" s="231"/>
    </row>
    <row r="66" ht="19.5">
      <c r="F66" s="231"/>
    </row>
    <row r="67" ht="19.5">
      <c r="F67" s="231"/>
    </row>
    <row r="68" ht="19.5">
      <c r="F68" s="231"/>
    </row>
  </sheetData>
  <sheetProtection/>
  <printOptions/>
  <pageMargins left="1" right="0.28" top="0.56" bottom="0.54" header="0.5" footer="0.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N135"/>
  <sheetViews>
    <sheetView view="pageBreakPreview" zoomScaleSheetLayoutView="100" zoomScalePageLayoutView="0" workbookViewId="0" topLeftCell="A64">
      <selection activeCell="D17" sqref="D17"/>
    </sheetView>
  </sheetViews>
  <sheetFormatPr defaultColWidth="9.140625" defaultRowHeight="12.75"/>
  <cols>
    <col min="1" max="1" width="3.140625" style="126" customWidth="1"/>
    <col min="2" max="2" width="44.8515625" style="126" customWidth="1"/>
    <col min="3" max="3" width="8.8515625" style="126" customWidth="1"/>
    <col min="4" max="4" width="23.140625" style="126" customWidth="1"/>
    <col min="5" max="5" width="2.140625" style="126" customWidth="1"/>
    <col min="6" max="6" width="23.7109375" style="183" customWidth="1"/>
    <col min="7" max="7" width="3.00390625" style="126" customWidth="1"/>
    <col min="8" max="8" width="15.57421875" style="183" customWidth="1"/>
    <col min="9" max="9" width="14.421875" style="126" customWidth="1"/>
    <col min="10" max="10" width="12.8515625" style="126" customWidth="1"/>
    <col min="11" max="11" width="13.140625" style="126" customWidth="1"/>
    <col min="12" max="16384" width="9.140625" style="126" customWidth="1"/>
  </cols>
  <sheetData>
    <row r="1" spans="1:9" ht="16.5">
      <c r="A1" s="123" t="s">
        <v>0</v>
      </c>
      <c r="B1" s="124"/>
      <c r="C1" s="124"/>
      <c r="D1" s="124"/>
      <c r="E1" s="124"/>
      <c r="F1" s="125"/>
      <c r="G1" s="124"/>
      <c r="H1" s="125"/>
      <c r="I1" s="124"/>
    </row>
    <row r="2" spans="1:9" ht="16.5">
      <c r="A2" s="124"/>
      <c r="B2" s="124"/>
      <c r="C2" s="124"/>
      <c r="D2" s="124"/>
      <c r="E2" s="124"/>
      <c r="F2" s="125"/>
      <c r="G2" s="124"/>
      <c r="H2" s="125"/>
      <c r="I2" s="124"/>
    </row>
    <row r="3" spans="1:9" ht="16.5">
      <c r="A3" s="123" t="s">
        <v>98</v>
      </c>
      <c r="B3" s="124"/>
      <c r="C3" s="124"/>
      <c r="D3" s="124"/>
      <c r="E3" s="124"/>
      <c r="F3" s="125"/>
      <c r="G3" s="124"/>
      <c r="H3" s="125"/>
      <c r="I3" s="124"/>
    </row>
    <row r="4" spans="1:9" ht="16.5">
      <c r="A4" s="123" t="s">
        <v>2</v>
      </c>
      <c r="B4" s="124"/>
      <c r="C4" s="124"/>
      <c r="D4" s="124"/>
      <c r="E4" s="124"/>
      <c r="F4" s="125"/>
      <c r="G4" s="124"/>
      <c r="H4" s="125"/>
      <c r="I4" s="124"/>
    </row>
    <row r="5" spans="1:9" ht="16.5">
      <c r="A5" s="123"/>
      <c r="B5" s="124"/>
      <c r="C5" s="124"/>
      <c r="D5" s="127" t="s">
        <v>99</v>
      </c>
      <c r="E5" s="127"/>
      <c r="F5" s="127"/>
      <c r="G5" s="124"/>
      <c r="H5" s="125"/>
      <c r="I5" s="124"/>
    </row>
    <row r="6" spans="1:14" ht="16.5">
      <c r="A6" s="124"/>
      <c r="B6" s="124"/>
      <c r="C6" s="128" t="s">
        <v>100</v>
      </c>
      <c r="D6" s="129">
        <v>40086</v>
      </c>
      <c r="E6" s="129"/>
      <c r="F6" s="129">
        <v>39721</v>
      </c>
      <c r="G6" s="124"/>
      <c r="H6" s="130"/>
      <c r="I6" s="131"/>
      <c r="J6" s="132"/>
      <c r="K6" s="132"/>
      <c r="L6" s="132"/>
      <c r="M6" s="132"/>
      <c r="N6" s="132"/>
    </row>
    <row r="7" spans="1:14" ht="16.5">
      <c r="A7" s="124"/>
      <c r="B7" s="124"/>
      <c r="C7" s="124"/>
      <c r="D7" s="133" t="s">
        <v>8</v>
      </c>
      <c r="E7" s="133"/>
      <c r="F7" s="133" t="s">
        <v>8</v>
      </c>
      <c r="G7" s="134"/>
      <c r="H7" s="135"/>
      <c r="I7" s="131"/>
      <c r="J7" s="132"/>
      <c r="K7" s="132"/>
      <c r="L7" s="132"/>
      <c r="M7" s="132"/>
      <c r="N7" s="132"/>
    </row>
    <row r="8" spans="1:14" ht="16.5">
      <c r="A8" s="124"/>
      <c r="B8" s="124"/>
      <c r="C8" s="124"/>
      <c r="D8" s="124"/>
      <c r="E8" s="124"/>
      <c r="F8" s="124"/>
      <c r="G8" s="124"/>
      <c r="H8" s="136"/>
      <c r="I8" s="131"/>
      <c r="J8" s="132"/>
      <c r="K8" s="132"/>
      <c r="L8" s="132"/>
      <c r="M8" s="132"/>
      <c r="N8" s="132"/>
    </row>
    <row r="9" spans="1:14" ht="16.5">
      <c r="A9" s="123" t="s">
        <v>101</v>
      </c>
      <c r="B9" s="124"/>
      <c r="C9" s="124"/>
      <c r="D9" s="124"/>
      <c r="E9" s="124"/>
      <c r="F9" s="125"/>
      <c r="G9" s="124"/>
      <c r="H9" s="130"/>
      <c r="I9" s="130"/>
      <c r="J9" s="130"/>
      <c r="K9" s="130"/>
      <c r="L9" s="130"/>
      <c r="M9" s="130"/>
      <c r="N9" s="130"/>
    </row>
    <row r="10" spans="1:14" ht="16.5">
      <c r="A10" s="124"/>
      <c r="B10" s="124"/>
      <c r="C10" s="124"/>
      <c r="D10" s="137"/>
      <c r="E10" s="137"/>
      <c r="F10" s="138"/>
      <c r="G10" s="124"/>
      <c r="H10" s="130"/>
      <c r="I10" s="130"/>
      <c r="J10" s="130"/>
      <c r="K10" s="130"/>
      <c r="L10" s="130"/>
      <c r="M10" s="130"/>
      <c r="N10" s="130"/>
    </row>
    <row r="11" spans="1:14" ht="16.5">
      <c r="A11" s="124" t="s">
        <v>102</v>
      </c>
      <c r="B11" s="139"/>
      <c r="C11" s="139"/>
      <c r="D11" s="140">
        <f>+'[1]IS by co'!Y34</f>
        <v>21097</v>
      </c>
      <c r="E11" s="140"/>
      <c r="F11" s="140">
        <v>20713</v>
      </c>
      <c r="G11" s="141"/>
      <c r="H11" s="142"/>
      <c r="I11" s="142"/>
      <c r="J11" s="142"/>
      <c r="K11" s="142"/>
      <c r="L11" s="142"/>
      <c r="M11" s="142"/>
      <c r="N11" s="142"/>
    </row>
    <row r="12" spans="1:14" ht="16.5">
      <c r="A12" s="124"/>
      <c r="B12" s="139"/>
      <c r="C12" s="139"/>
      <c r="D12" s="140"/>
      <c r="E12" s="140"/>
      <c r="F12" s="140"/>
      <c r="G12" s="141"/>
      <c r="H12" s="142"/>
      <c r="I12" s="142"/>
      <c r="J12" s="142"/>
      <c r="K12" s="142"/>
      <c r="L12" s="142"/>
      <c r="M12" s="142"/>
      <c r="N12" s="142"/>
    </row>
    <row r="13" spans="1:14" ht="16.5">
      <c r="A13" s="124" t="s">
        <v>103</v>
      </c>
      <c r="B13" s="139"/>
      <c r="C13" s="139"/>
      <c r="D13" s="140"/>
      <c r="E13" s="140"/>
      <c r="F13" s="140"/>
      <c r="G13" s="141"/>
      <c r="H13" s="142"/>
      <c r="I13" s="142"/>
      <c r="J13" s="142"/>
      <c r="K13" s="142"/>
      <c r="L13" s="142"/>
      <c r="M13" s="142"/>
      <c r="N13" s="142"/>
    </row>
    <row r="14" spans="1:14" ht="16.5">
      <c r="A14" s="124"/>
      <c r="B14" s="139" t="s">
        <v>104</v>
      </c>
      <c r="C14" s="139"/>
      <c r="D14" s="140">
        <f>169+665+17-7+189+53</f>
        <v>1086</v>
      </c>
      <c r="E14" s="140"/>
      <c r="F14" s="140">
        <v>1131</v>
      </c>
      <c r="G14" s="141"/>
      <c r="H14" s="142"/>
      <c r="I14" s="142"/>
      <c r="J14" s="142"/>
      <c r="K14" s="142"/>
      <c r="L14" s="142"/>
      <c r="M14" s="142"/>
      <c r="N14" s="142"/>
    </row>
    <row r="15" spans="1:14" ht="16.5">
      <c r="A15" s="124"/>
      <c r="B15" s="139" t="s">
        <v>105</v>
      </c>
      <c r="C15" s="139"/>
      <c r="E15" s="140"/>
      <c r="F15" s="126"/>
      <c r="G15" s="141"/>
      <c r="H15" s="142"/>
      <c r="I15" s="142"/>
      <c r="J15" s="142"/>
      <c r="K15" s="142"/>
      <c r="L15" s="142"/>
      <c r="M15" s="142"/>
      <c r="N15" s="142"/>
    </row>
    <row r="16" spans="1:14" ht="16.5">
      <c r="A16" s="124"/>
      <c r="B16" s="139" t="s">
        <v>106</v>
      </c>
      <c r="C16" s="139"/>
      <c r="D16" s="140">
        <f>72+7-104</f>
        <v>-25</v>
      </c>
      <c r="E16" s="140"/>
      <c r="F16" s="140">
        <v>254</v>
      </c>
      <c r="G16" s="141"/>
      <c r="H16" s="142"/>
      <c r="I16" s="142"/>
      <c r="J16" s="142"/>
      <c r="K16" s="142"/>
      <c r="L16" s="142"/>
      <c r="M16" s="142"/>
      <c r="N16" s="142"/>
    </row>
    <row r="17" spans="1:14" ht="16.5">
      <c r="A17" s="124"/>
      <c r="B17" s="139" t="s">
        <v>107</v>
      </c>
      <c r="C17" s="139"/>
      <c r="D17" s="140">
        <v>0</v>
      </c>
      <c r="E17" s="140"/>
      <c r="F17" s="140">
        <v>1235</v>
      </c>
      <c r="G17" s="141"/>
      <c r="H17" s="142"/>
      <c r="I17" s="142"/>
      <c r="J17" s="142"/>
      <c r="K17" s="142"/>
      <c r="L17" s="142"/>
      <c r="M17" s="142"/>
      <c r="N17" s="142"/>
    </row>
    <row r="18" spans="1:14" ht="16.5">
      <c r="A18" s="124"/>
      <c r="B18" s="139" t="s">
        <v>108</v>
      </c>
      <c r="C18" s="139"/>
      <c r="D18" s="140">
        <f>239-23</f>
        <v>216</v>
      </c>
      <c r="E18" s="140"/>
      <c r="F18" s="140">
        <v>0</v>
      </c>
      <c r="G18" s="141"/>
      <c r="H18" s="142"/>
      <c r="I18" s="142"/>
      <c r="J18" s="142"/>
      <c r="K18" s="142"/>
      <c r="L18" s="142"/>
      <c r="M18" s="142"/>
      <c r="N18" s="142"/>
    </row>
    <row r="19" spans="1:14" s="144" customFormat="1" ht="19.5" customHeight="1">
      <c r="A19" s="124"/>
      <c r="B19" s="143" t="s">
        <v>109</v>
      </c>
      <c r="C19" s="143"/>
      <c r="E19" s="140"/>
      <c r="F19" s="140"/>
      <c r="G19" s="141"/>
      <c r="H19" s="145"/>
      <c r="I19" s="145"/>
      <c r="J19" s="145"/>
      <c r="K19" s="145"/>
      <c r="L19" s="145"/>
      <c r="M19" s="145"/>
      <c r="N19" s="145"/>
    </row>
    <row r="20" spans="1:14" s="144" customFormat="1" ht="19.5" customHeight="1">
      <c r="A20" s="124"/>
      <c r="B20" s="146" t="s">
        <v>110</v>
      </c>
      <c r="C20" s="147"/>
      <c r="D20" s="140">
        <f>+'[1]PPE'!R13</f>
        <v>1830</v>
      </c>
      <c r="E20" s="140"/>
      <c r="F20" s="140">
        <v>1738</v>
      </c>
      <c r="G20" s="141"/>
      <c r="H20" s="145"/>
      <c r="I20" s="145"/>
      <c r="J20" s="145"/>
      <c r="K20" s="145"/>
      <c r="L20" s="145"/>
      <c r="M20" s="145"/>
      <c r="N20" s="145"/>
    </row>
    <row r="21" spans="1:14" s="144" customFormat="1" ht="19.5" customHeight="1">
      <c r="A21" s="124"/>
      <c r="B21" s="146" t="s">
        <v>111</v>
      </c>
      <c r="C21" s="147"/>
      <c r="D21" s="140">
        <f>+'[1]PPE'!R21</f>
        <v>-110</v>
      </c>
      <c r="E21" s="140"/>
      <c r="F21" s="140">
        <v>-451</v>
      </c>
      <c r="G21" s="141"/>
      <c r="H21" s="145"/>
      <c r="I21" s="145"/>
      <c r="J21" s="145"/>
      <c r="K21" s="145"/>
      <c r="L21" s="145"/>
      <c r="M21" s="145"/>
      <c r="N21" s="145"/>
    </row>
    <row r="22" spans="1:14" s="144" customFormat="1" ht="19.5" customHeight="1">
      <c r="A22" s="124"/>
      <c r="B22" s="146" t="s">
        <v>112</v>
      </c>
      <c r="C22" s="147"/>
      <c r="D22" s="140">
        <f>+'[1]PPE'!R18</f>
        <v>10</v>
      </c>
      <c r="E22" s="140"/>
      <c r="F22" s="140">
        <v>56</v>
      </c>
      <c r="G22" s="141"/>
      <c r="H22" s="145"/>
      <c r="I22" s="145"/>
      <c r="J22" s="145"/>
      <c r="K22" s="145"/>
      <c r="L22" s="145"/>
      <c r="M22" s="145"/>
      <c r="N22" s="145"/>
    </row>
    <row r="23" spans="1:14" s="144" customFormat="1" ht="19.5" customHeight="1">
      <c r="A23" s="124"/>
      <c r="B23" s="147" t="s">
        <v>113</v>
      </c>
      <c r="C23" s="147"/>
      <c r="D23" s="140">
        <f>+'[1]PLP'!Q13</f>
        <v>115</v>
      </c>
      <c r="E23" s="140"/>
      <c r="F23" s="140">
        <v>112</v>
      </c>
      <c r="G23" s="141"/>
      <c r="H23" s="145"/>
      <c r="I23" s="145"/>
      <c r="J23" s="145"/>
      <c r="K23" s="145"/>
      <c r="L23" s="145"/>
      <c r="M23" s="145"/>
      <c r="N23" s="145"/>
    </row>
    <row r="24" spans="1:14" s="144" customFormat="1" ht="21" customHeight="1">
      <c r="A24" s="124"/>
      <c r="B24" s="147" t="s">
        <v>114</v>
      </c>
      <c r="C24" s="147"/>
      <c r="D24" s="140">
        <v>0</v>
      </c>
      <c r="E24" s="138"/>
      <c r="F24" s="140">
        <v>-635</v>
      </c>
      <c r="G24" s="141"/>
      <c r="I24" s="145"/>
      <c r="J24" s="145"/>
      <c r="K24" s="148"/>
      <c r="L24" s="148"/>
      <c r="M24" s="148"/>
      <c r="N24" s="148"/>
    </row>
    <row r="25" spans="1:14" s="144" customFormat="1" ht="21" customHeight="1">
      <c r="A25" s="124"/>
      <c r="B25" s="147" t="s">
        <v>115</v>
      </c>
      <c r="C25" s="147"/>
      <c r="D25" s="140"/>
      <c r="E25" s="138"/>
      <c r="F25" s="140"/>
      <c r="G25" s="141"/>
      <c r="I25" s="145"/>
      <c r="J25" s="145"/>
      <c r="K25" s="148"/>
      <c r="L25" s="148"/>
      <c r="M25" s="148"/>
      <c r="N25" s="148"/>
    </row>
    <row r="26" spans="1:14" s="144" customFormat="1" ht="21" customHeight="1">
      <c r="A26" s="124"/>
      <c r="B26" s="147" t="s">
        <v>89</v>
      </c>
      <c r="C26" s="147"/>
      <c r="D26" s="140">
        <f>+'[1]Equity'!P25</f>
        <v>40</v>
      </c>
      <c r="E26" s="138"/>
      <c r="F26" s="140">
        <v>66</v>
      </c>
      <c r="G26" s="141"/>
      <c r="I26" s="145"/>
      <c r="J26" s="145"/>
      <c r="K26" s="148"/>
      <c r="L26" s="148"/>
      <c r="M26" s="148"/>
      <c r="N26" s="148"/>
    </row>
    <row r="27" spans="1:14" s="144" customFormat="1" ht="21" customHeight="1">
      <c r="A27" s="124"/>
      <c r="B27" s="149" t="s">
        <v>116</v>
      </c>
      <c r="C27" s="147"/>
      <c r="D27" s="140">
        <v>-2</v>
      </c>
      <c r="E27" s="138"/>
      <c r="F27" s="140">
        <v>0</v>
      </c>
      <c r="G27" s="141"/>
      <c r="I27" s="145"/>
      <c r="J27" s="145"/>
      <c r="K27" s="148"/>
      <c r="L27" s="148"/>
      <c r="M27" s="148"/>
      <c r="N27" s="148"/>
    </row>
    <row r="28" spans="1:14" s="144" customFormat="1" ht="21" customHeight="1">
      <c r="A28" s="124"/>
      <c r="B28" s="147" t="s">
        <v>117</v>
      </c>
      <c r="C28" s="147"/>
      <c r="D28" s="140">
        <f>-39-3</f>
        <v>-42</v>
      </c>
      <c r="E28" s="138"/>
      <c r="F28" s="140">
        <v>-11</v>
      </c>
      <c r="G28" s="141"/>
      <c r="I28" s="145"/>
      <c r="J28" s="145"/>
      <c r="K28" s="148"/>
      <c r="L28" s="148"/>
      <c r="M28" s="148"/>
      <c r="N28" s="148"/>
    </row>
    <row r="29" spans="1:14" s="144" customFormat="1" ht="19.5">
      <c r="A29" s="124"/>
      <c r="B29" s="139" t="s">
        <v>118</v>
      </c>
      <c r="C29" s="139"/>
      <c r="D29" s="150">
        <f>-'[1]interest '!N15</f>
        <v>-830</v>
      </c>
      <c r="E29" s="140"/>
      <c r="F29" s="150">
        <v>-1339</v>
      </c>
      <c r="G29" s="141"/>
      <c r="I29" s="151"/>
      <c r="J29" s="148"/>
      <c r="K29" s="148"/>
      <c r="L29" s="148"/>
      <c r="M29" s="148"/>
      <c r="N29" s="148"/>
    </row>
    <row r="30" spans="1:14" s="144" customFormat="1" ht="19.5">
      <c r="A30" s="124"/>
      <c r="B30" s="139" t="s">
        <v>119</v>
      </c>
      <c r="C30" s="139"/>
      <c r="D30" s="150">
        <f>+'[1]interest '!N29</f>
        <v>737</v>
      </c>
      <c r="E30" s="140"/>
      <c r="F30" s="150">
        <v>1303</v>
      </c>
      <c r="G30" s="141"/>
      <c r="I30" s="151"/>
      <c r="J30" s="145"/>
      <c r="K30" s="145"/>
      <c r="L30" s="145"/>
      <c r="M30" s="145"/>
      <c r="N30" s="145"/>
    </row>
    <row r="31" spans="1:14" s="144" customFormat="1" ht="19.5">
      <c r="A31" s="124"/>
      <c r="B31" s="139" t="s">
        <v>16</v>
      </c>
      <c r="C31" s="139"/>
      <c r="D31" s="150">
        <f>+'[1]Tax '!Z21</f>
        <v>7711</v>
      </c>
      <c r="E31" s="150"/>
      <c r="F31" s="150">
        <v>7555</v>
      </c>
      <c r="G31" s="141"/>
      <c r="I31" s="130"/>
      <c r="J31" s="142"/>
      <c r="K31" s="145"/>
      <c r="L31" s="145"/>
      <c r="M31" s="145"/>
      <c r="N31" s="145"/>
    </row>
    <row r="32" spans="1:14" s="144" customFormat="1" ht="19.5">
      <c r="A32" s="124"/>
      <c r="B32" s="139"/>
      <c r="C32" s="139"/>
      <c r="D32" s="152"/>
      <c r="E32" s="150"/>
      <c r="F32" s="153"/>
      <c r="G32" s="141"/>
      <c r="H32" s="125"/>
      <c r="I32" s="142"/>
      <c r="J32" s="145"/>
      <c r="K32" s="145"/>
      <c r="L32" s="145"/>
      <c r="M32" s="145"/>
      <c r="N32" s="145"/>
    </row>
    <row r="33" spans="1:14" ht="16.5">
      <c r="A33" s="124"/>
      <c r="B33" s="139"/>
      <c r="C33" s="139"/>
      <c r="D33" s="140">
        <f>SUM(D11:D31)</f>
        <v>31833</v>
      </c>
      <c r="E33" s="150"/>
      <c r="F33" s="138">
        <f>SUM(F11:F32)</f>
        <v>31727</v>
      </c>
      <c r="G33" s="124"/>
      <c r="H33" s="125"/>
      <c r="I33" s="131"/>
      <c r="J33" s="154"/>
      <c r="K33" s="142"/>
      <c r="L33" s="142"/>
      <c r="M33" s="142"/>
      <c r="N33" s="142"/>
    </row>
    <row r="34" spans="1:14" ht="16.5">
      <c r="A34" s="124" t="s">
        <v>120</v>
      </c>
      <c r="B34" s="139"/>
      <c r="C34" s="139"/>
      <c r="D34" s="140"/>
      <c r="E34" s="140"/>
      <c r="F34" s="138"/>
      <c r="G34" s="124"/>
      <c r="H34" s="130"/>
      <c r="I34" s="130"/>
      <c r="J34" s="130"/>
      <c r="K34" s="130"/>
      <c r="L34" s="130"/>
      <c r="M34" s="130"/>
      <c r="N34" s="130"/>
    </row>
    <row r="35" spans="1:14" ht="16.5">
      <c r="A35" s="124"/>
      <c r="B35" s="139" t="s">
        <v>121</v>
      </c>
      <c r="C35" s="139"/>
      <c r="D35" s="140">
        <f>+'[1]BS-working'!H19-'[1]BS-working'!F19-D16-D18</f>
        <v>4929</v>
      </c>
      <c r="E35" s="140"/>
      <c r="F35" s="138">
        <v>-5898</v>
      </c>
      <c r="G35" s="124"/>
      <c r="H35" s="155"/>
      <c r="I35" s="155"/>
      <c r="J35" s="155"/>
      <c r="K35" s="155"/>
      <c r="L35" s="155"/>
      <c r="M35" s="155"/>
      <c r="N35" s="155"/>
    </row>
    <row r="36" spans="1:14" ht="16.5" customHeight="1">
      <c r="A36" s="124"/>
      <c r="B36" s="156" t="s">
        <v>122</v>
      </c>
      <c r="C36" s="139"/>
      <c r="D36" s="140">
        <f>+'[1]BS-working'!H20-'[1]BS-working'!F20-D14-D27+'[1]BS-working'!H13+1</f>
        <v>-9800</v>
      </c>
      <c r="E36" s="140"/>
      <c r="F36" s="138">
        <v>-24284</v>
      </c>
      <c r="G36" s="124"/>
      <c r="H36" s="130"/>
      <c r="I36" s="130"/>
      <c r="J36" s="130"/>
      <c r="K36" s="130"/>
      <c r="L36" s="130"/>
      <c r="M36" s="130"/>
      <c r="N36" s="130"/>
    </row>
    <row r="37" spans="1:14" ht="16.5">
      <c r="A37" s="124"/>
      <c r="B37" s="139" t="s">
        <v>123</v>
      </c>
      <c r="C37" s="139"/>
      <c r="D37" s="140">
        <f>+'[1]BS-working'!F27-'[1]BS-working'!H27</f>
        <v>-10598</v>
      </c>
      <c r="E37" s="140"/>
      <c r="F37" s="138">
        <v>38010</v>
      </c>
      <c r="G37" s="124"/>
      <c r="H37" s="155"/>
      <c r="I37" s="155"/>
      <c r="J37" s="155"/>
      <c r="K37" s="155"/>
      <c r="L37" s="155"/>
      <c r="M37" s="155"/>
      <c r="N37" s="155"/>
    </row>
    <row r="38" spans="1:14" ht="16.5">
      <c r="A38" s="124"/>
      <c r="B38" s="156"/>
      <c r="C38" s="139"/>
      <c r="D38" s="152"/>
      <c r="E38" s="150"/>
      <c r="F38" s="157"/>
      <c r="G38" s="124"/>
      <c r="H38" s="130"/>
      <c r="I38" s="130"/>
      <c r="J38" s="130"/>
      <c r="K38" s="130"/>
      <c r="L38" s="130"/>
      <c r="M38" s="130"/>
      <c r="N38" s="130"/>
    </row>
    <row r="39" spans="1:14" ht="16.5" customHeight="1">
      <c r="A39" s="124"/>
      <c r="D39" s="138">
        <f>SUM(D33:D38)</f>
        <v>16364</v>
      </c>
      <c r="E39" s="158"/>
      <c r="F39" s="138">
        <f>SUM(F33:F38)</f>
        <v>39555</v>
      </c>
      <c r="G39" s="124"/>
      <c r="H39" s="155"/>
      <c r="I39" s="155"/>
      <c r="J39" s="155"/>
      <c r="K39" s="155"/>
      <c r="L39" s="155"/>
      <c r="M39" s="155"/>
      <c r="N39" s="155"/>
    </row>
    <row r="40" spans="1:14" ht="16.5" customHeight="1">
      <c r="A40" s="124"/>
      <c r="B40" s="156"/>
      <c r="C40" s="139"/>
      <c r="D40" s="140"/>
      <c r="E40" s="140"/>
      <c r="F40" s="138"/>
      <c r="G40" s="124"/>
      <c r="H40" s="130"/>
      <c r="I40" s="130"/>
      <c r="J40" s="159"/>
      <c r="K40" s="159"/>
      <c r="L40" s="159"/>
      <c r="M40" s="159"/>
      <c r="N40" s="159"/>
    </row>
    <row r="41" spans="1:14" ht="16.5">
      <c r="A41" s="124"/>
      <c r="B41" s="139" t="s">
        <v>124</v>
      </c>
      <c r="C41" s="139"/>
      <c r="D41" s="140">
        <f>-'[1]Tax '!Z31</f>
        <v>-7419</v>
      </c>
      <c r="E41" s="140"/>
      <c r="F41" s="138">
        <v>-7419</v>
      </c>
      <c r="G41" s="124"/>
      <c r="H41" s="155"/>
      <c r="I41" s="155"/>
      <c r="J41" s="155"/>
      <c r="K41" s="155"/>
      <c r="L41" s="155"/>
      <c r="M41" s="155"/>
      <c r="N41" s="155"/>
    </row>
    <row r="42" spans="1:14" ht="16.5">
      <c r="A42" s="124"/>
      <c r="B42" s="139" t="s">
        <v>125</v>
      </c>
      <c r="C42" s="139"/>
      <c r="D42" s="140">
        <f>-'[1]Tax '!Z33</f>
        <v>3</v>
      </c>
      <c r="E42" s="140"/>
      <c r="F42" s="138">
        <v>960</v>
      </c>
      <c r="G42" s="124"/>
      <c r="H42" s="155"/>
      <c r="I42" s="155"/>
      <c r="J42" s="155"/>
      <c r="K42" s="155"/>
      <c r="L42" s="155"/>
      <c r="M42" s="155"/>
      <c r="N42" s="155"/>
    </row>
    <row r="43" spans="1:14" ht="16.5">
      <c r="A43" s="124"/>
      <c r="B43" s="139" t="s">
        <v>126</v>
      </c>
      <c r="C43" s="160"/>
      <c r="D43" s="140">
        <f>-D29</f>
        <v>830</v>
      </c>
      <c r="E43" s="140"/>
      <c r="F43" s="138">
        <v>1339</v>
      </c>
      <c r="G43" s="124"/>
      <c r="H43" s="155"/>
      <c r="I43" s="155"/>
      <c r="J43" s="155"/>
      <c r="K43" s="155"/>
      <c r="L43" s="155"/>
      <c r="M43" s="155"/>
      <c r="N43" s="155"/>
    </row>
    <row r="44" spans="1:14" ht="16.5">
      <c r="A44" s="124"/>
      <c r="B44" s="139"/>
      <c r="C44" s="124"/>
      <c r="D44" s="152"/>
      <c r="E44" s="140"/>
      <c r="F44" s="157"/>
      <c r="G44" s="124"/>
      <c r="H44" s="155"/>
      <c r="I44" s="155"/>
      <c r="J44" s="155"/>
      <c r="K44" s="155"/>
      <c r="L44" s="155"/>
      <c r="M44" s="155"/>
      <c r="N44" s="155"/>
    </row>
    <row r="45" spans="1:14" ht="16.5">
      <c r="A45" s="124"/>
      <c r="B45" s="161"/>
      <c r="C45" s="124"/>
      <c r="D45" s="150"/>
      <c r="E45" s="140"/>
      <c r="F45" s="158"/>
      <c r="G45" s="124"/>
      <c r="H45" s="155"/>
      <c r="I45" s="155"/>
      <c r="J45" s="155"/>
      <c r="K45" s="155"/>
      <c r="L45" s="155"/>
      <c r="M45" s="155"/>
      <c r="N45" s="155"/>
    </row>
    <row r="46" spans="1:14" ht="17.25" customHeight="1" thickBot="1">
      <c r="A46" s="124"/>
      <c r="B46" s="162" t="s">
        <v>127</v>
      </c>
      <c r="C46" s="162"/>
      <c r="D46" s="163">
        <f>SUM(D39:D44)</f>
        <v>9778</v>
      </c>
      <c r="E46" s="158"/>
      <c r="F46" s="163">
        <f>SUM(F39:F44)</f>
        <v>34435</v>
      </c>
      <c r="G46" s="124"/>
      <c r="H46" s="155"/>
      <c r="I46" s="155"/>
      <c r="J46" s="155"/>
      <c r="K46" s="155"/>
      <c r="L46" s="155"/>
      <c r="M46" s="155"/>
      <c r="N46" s="155"/>
    </row>
    <row r="47" spans="1:14" ht="19.5" customHeight="1">
      <c r="A47" s="124"/>
      <c r="B47" s="164"/>
      <c r="C47" s="164"/>
      <c r="D47" s="158"/>
      <c r="E47" s="158"/>
      <c r="F47" s="158"/>
      <c r="G47" s="124"/>
      <c r="H47" s="155"/>
      <c r="I47" s="155"/>
      <c r="J47" s="155"/>
      <c r="K47" s="155"/>
      <c r="L47" s="155"/>
      <c r="M47" s="155"/>
      <c r="N47" s="155"/>
    </row>
    <row r="48" spans="1:14" ht="16.5">
      <c r="A48" s="124"/>
      <c r="C48" s="139"/>
      <c r="D48" s="158"/>
      <c r="E48" s="158"/>
      <c r="F48" s="158"/>
      <c r="G48" s="124"/>
      <c r="H48" s="155"/>
      <c r="I48" s="155"/>
      <c r="J48" s="155"/>
      <c r="K48" s="155"/>
      <c r="L48" s="155"/>
      <c r="M48" s="155"/>
      <c r="N48" s="155"/>
    </row>
    <row r="49" spans="1:14" ht="16.5">
      <c r="A49" s="124" t="s">
        <v>128</v>
      </c>
      <c r="B49" s="165"/>
      <c r="C49" s="139"/>
      <c r="D49" s="158"/>
      <c r="E49" s="158"/>
      <c r="F49" s="158"/>
      <c r="G49" s="124"/>
      <c r="H49" s="155"/>
      <c r="I49" s="155"/>
      <c r="J49" s="155"/>
      <c r="K49" s="155"/>
      <c r="L49" s="155"/>
      <c r="M49" s="155"/>
      <c r="N49" s="155"/>
    </row>
    <row r="50" spans="1:14" ht="16.5">
      <c r="A50" s="124" t="s">
        <v>129</v>
      </c>
      <c r="B50" s="165"/>
      <c r="C50" s="139"/>
      <c r="D50" s="158"/>
      <c r="E50" s="158"/>
      <c r="F50" s="158"/>
      <c r="G50" s="124"/>
      <c r="H50" s="155"/>
      <c r="I50" s="155"/>
      <c r="J50" s="155"/>
      <c r="K50" s="155"/>
      <c r="L50" s="155"/>
      <c r="M50" s="155"/>
      <c r="N50" s="155"/>
    </row>
    <row r="51" spans="1:14" ht="16.5">
      <c r="A51" s="124" t="s">
        <v>130</v>
      </c>
      <c r="B51" s="139"/>
      <c r="C51" s="139"/>
      <c r="D51" s="140"/>
      <c r="E51" s="140"/>
      <c r="F51" s="138"/>
      <c r="G51" s="124"/>
      <c r="H51" s="130"/>
      <c r="I51" s="130"/>
      <c r="J51" s="130"/>
      <c r="K51" s="130"/>
      <c r="L51" s="130"/>
      <c r="M51" s="130"/>
      <c r="N51" s="130"/>
    </row>
    <row r="52" spans="1:14" ht="16.5">
      <c r="A52" s="123" t="s">
        <v>131</v>
      </c>
      <c r="B52" s="139"/>
      <c r="C52" s="139"/>
      <c r="D52" s="140"/>
      <c r="E52" s="140"/>
      <c r="F52" s="138"/>
      <c r="G52" s="124"/>
      <c r="H52" s="130"/>
      <c r="I52" s="130"/>
      <c r="J52" s="130"/>
      <c r="K52" s="130"/>
      <c r="L52" s="130"/>
      <c r="M52" s="130"/>
      <c r="N52" s="130"/>
    </row>
    <row r="53" spans="1:14" ht="16.5">
      <c r="A53" s="124"/>
      <c r="B53" s="139"/>
      <c r="C53" s="166"/>
      <c r="D53" s="140"/>
      <c r="E53" s="140"/>
      <c r="F53" s="138"/>
      <c r="G53" s="124"/>
      <c r="H53" s="130"/>
      <c r="I53" s="130"/>
      <c r="J53" s="130"/>
      <c r="K53" s="130"/>
      <c r="L53" s="130"/>
      <c r="M53" s="130"/>
      <c r="N53" s="130"/>
    </row>
    <row r="54" spans="1:14" ht="16.5" customHeight="1">
      <c r="A54" s="124"/>
      <c r="B54" s="124"/>
      <c r="C54" s="124"/>
      <c r="D54" s="140"/>
      <c r="E54" s="140"/>
      <c r="F54" s="138"/>
      <c r="G54" s="124"/>
      <c r="H54" s="130"/>
      <c r="I54" s="130"/>
      <c r="J54" s="130"/>
      <c r="K54" s="130"/>
      <c r="L54" s="130"/>
      <c r="M54" s="130"/>
      <c r="N54" s="130"/>
    </row>
    <row r="55" spans="1:14" ht="16.5">
      <c r="A55" s="124"/>
      <c r="B55" s="156" t="s">
        <v>132</v>
      </c>
      <c r="C55" s="167"/>
      <c r="D55" s="140">
        <f>-'[1]PPE'!R10</f>
        <v>-3593</v>
      </c>
      <c r="E55" s="140"/>
      <c r="F55" s="138">
        <v>-5502</v>
      </c>
      <c r="G55" s="124"/>
      <c r="H55" s="155"/>
      <c r="I55" s="155"/>
      <c r="J55" s="155"/>
      <c r="K55" s="155"/>
      <c r="L55" s="155"/>
      <c r="M55" s="155"/>
      <c r="N55" s="155"/>
    </row>
    <row r="56" spans="1:14" ht="18" customHeight="1">
      <c r="A56" s="124"/>
      <c r="B56" s="143" t="s">
        <v>133</v>
      </c>
      <c r="C56" s="143"/>
      <c r="D56" s="168"/>
      <c r="E56" s="168"/>
      <c r="F56" s="169"/>
      <c r="G56" s="124"/>
      <c r="H56" s="155"/>
      <c r="I56" s="155"/>
      <c r="J56" s="155"/>
      <c r="K56" s="155"/>
      <c r="L56" s="155"/>
      <c r="M56" s="155"/>
      <c r="N56" s="155"/>
    </row>
    <row r="57" spans="1:14" ht="18" customHeight="1">
      <c r="A57" s="124"/>
      <c r="B57" s="147" t="s">
        <v>134</v>
      </c>
      <c r="C57" s="147"/>
      <c r="D57" s="140">
        <f>+'[1]PPE'!R15</f>
        <v>455</v>
      </c>
      <c r="E57" s="137"/>
      <c r="F57" s="140">
        <v>2844</v>
      </c>
      <c r="G57" s="124"/>
      <c r="H57" s="155"/>
      <c r="I57" s="155"/>
      <c r="J57" s="155"/>
      <c r="K57" s="155"/>
      <c r="L57" s="155"/>
      <c r="M57" s="155"/>
      <c r="N57" s="155"/>
    </row>
    <row r="58" spans="1:14" ht="18" customHeight="1">
      <c r="A58" s="124"/>
      <c r="B58" s="147" t="s">
        <v>135</v>
      </c>
      <c r="C58" s="147"/>
      <c r="D58" s="170">
        <f>-'[1]Investment'!E28/1000</f>
        <v>-170.2748</v>
      </c>
      <c r="E58" s="140"/>
      <c r="F58" s="140">
        <v>-16580</v>
      </c>
      <c r="G58" s="124"/>
      <c r="H58" s="155"/>
      <c r="I58" s="155"/>
      <c r="J58" s="155"/>
      <c r="K58" s="155"/>
      <c r="L58" s="155"/>
      <c r="M58" s="155"/>
      <c r="N58" s="155"/>
    </row>
    <row r="59" spans="1:14" ht="18" customHeight="1">
      <c r="A59" s="124"/>
      <c r="B59" s="147" t="s">
        <v>136</v>
      </c>
      <c r="C59" s="147"/>
      <c r="D59" s="170">
        <v>0</v>
      </c>
      <c r="E59" s="140"/>
      <c r="F59" s="140">
        <v>6635</v>
      </c>
      <c r="G59" s="124"/>
      <c r="H59" s="155"/>
      <c r="I59" s="155"/>
      <c r="J59" s="155"/>
      <c r="K59" s="155"/>
      <c r="L59" s="155"/>
      <c r="M59" s="155"/>
      <c r="N59" s="155"/>
    </row>
    <row r="60" spans="1:14" ht="21.75" customHeight="1">
      <c r="A60" s="124"/>
      <c r="B60" s="143" t="s">
        <v>137</v>
      </c>
      <c r="C60" s="143"/>
      <c r="D60" s="138">
        <f>-D28</f>
        <v>42</v>
      </c>
      <c r="E60" s="140"/>
      <c r="F60" s="140">
        <v>10</v>
      </c>
      <c r="G60" s="124"/>
      <c r="H60" s="171"/>
      <c r="I60" s="171"/>
      <c r="J60" s="171"/>
      <c r="K60" s="171"/>
      <c r="L60" s="171"/>
      <c r="M60" s="171"/>
      <c r="N60" s="171"/>
    </row>
    <row r="61" spans="1:14" ht="16.5">
      <c r="A61" s="124"/>
      <c r="B61" s="147"/>
      <c r="C61" s="139"/>
      <c r="D61" s="152"/>
      <c r="E61" s="150"/>
      <c r="F61" s="157"/>
      <c r="G61" s="124"/>
      <c r="H61" s="130"/>
      <c r="I61" s="130"/>
      <c r="J61" s="130"/>
      <c r="K61" s="130"/>
      <c r="L61" s="130"/>
      <c r="M61" s="130"/>
      <c r="N61" s="130"/>
    </row>
    <row r="62" spans="1:14" ht="16.5">
      <c r="A62" s="124"/>
      <c r="B62" s="147"/>
      <c r="C62" s="139"/>
      <c r="D62" s="150"/>
      <c r="E62" s="150"/>
      <c r="F62" s="158"/>
      <c r="G62" s="124"/>
      <c r="H62" s="130"/>
      <c r="I62" s="130"/>
      <c r="J62" s="130"/>
      <c r="K62" s="130"/>
      <c r="L62" s="130"/>
      <c r="M62" s="130"/>
      <c r="N62" s="130"/>
    </row>
    <row r="63" spans="1:14" ht="33.75" customHeight="1" thickBot="1">
      <c r="A63" s="124"/>
      <c r="B63" s="164" t="s">
        <v>138</v>
      </c>
      <c r="C63" s="165"/>
      <c r="D63" s="163">
        <f>SUM(D55:D60)</f>
        <v>-3266.2748</v>
      </c>
      <c r="E63" s="158"/>
      <c r="F63" s="163">
        <f>SUM(F55:F60)</f>
        <v>-12593</v>
      </c>
      <c r="G63" s="124"/>
      <c r="H63" s="155"/>
      <c r="I63" s="155"/>
      <c r="J63" s="155"/>
      <c r="K63" s="155"/>
      <c r="L63" s="155"/>
      <c r="M63" s="155"/>
      <c r="N63" s="155"/>
    </row>
    <row r="64" spans="1:14" ht="16.5">
      <c r="A64" s="124"/>
      <c r="B64" s="165"/>
      <c r="C64" s="165"/>
      <c r="D64" s="158"/>
      <c r="E64" s="158"/>
      <c r="F64" s="158"/>
      <c r="G64" s="124"/>
      <c r="H64" s="155"/>
      <c r="I64" s="155"/>
      <c r="J64" s="155"/>
      <c r="K64" s="155"/>
      <c r="L64" s="155"/>
      <c r="M64" s="155"/>
      <c r="N64" s="155"/>
    </row>
    <row r="65" spans="1:14" ht="16.5">
      <c r="A65" s="124"/>
      <c r="B65" s="139"/>
      <c r="C65" s="139"/>
      <c r="D65" s="140"/>
      <c r="E65" s="140"/>
      <c r="F65" s="138"/>
      <c r="G65" s="124"/>
      <c r="H65" s="130"/>
      <c r="I65" s="130"/>
      <c r="J65" s="130"/>
      <c r="K65" s="130"/>
      <c r="L65" s="130"/>
      <c r="M65" s="130"/>
      <c r="N65" s="130"/>
    </row>
    <row r="66" spans="1:14" ht="16.5">
      <c r="A66" s="123" t="s">
        <v>139</v>
      </c>
      <c r="B66" s="139"/>
      <c r="C66" s="139"/>
      <c r="D66" s="140"/>
      <c r="E66" s="140"/>
      <c r="F66" s="138"/>
      <c r="G66" s="124"/>
      <c r="H66" s="130"/>
      <c r="I66" s="130"/>
      <c r="J66" s="130"/>
      <c r="K66" s="130"/>
      <c r="L66" s="130"/>
      <c r="M66" s="130"/>
      <c r="N66" s="130"/>
    </row>
    <row r="67" spans="1:14" ht="16.5">
      <c r="A67" s="124"/>
      <c r="B67" s="139"/>
      <c r="C67" s="139"/>
      <c r="D67" s="140"/>
      <c r="E67" s="140"/>
      <c r="F67" s="138"/>
      <c r="G67" s="124"/>
      <c r="H67" s="130"/>
      <c r="I67" s="130"/>
      <c r="J67" s="130"/>
      <c r="K67" s="130"/>
      <c r="L67" s="130"/>
      <c r="M67" s="130"/>
      <c r="N67" s="130"/>
    </row>
    <row r="68" spans="1:14" ht="16.5">
      <c r="A68" s="124"/>
      <c r="B68" s="139" t="s">
        <v>83</v>
      </c>
      <c r="C68" s="139"/>
      <c r="D68" s="140"/>
      <c r="E68" s="140"/>
      <c r="F68" s="138"/>
      <c r="G68" s="124"/>
      <c r="H68" s="130"/>
      <c r="I68" s="130"/>
      <c r="J68" s="130"/>
      <c r="K68" s="130"/>
      <c r="L68" s="130"/>
      <c r="M68" s="130"/>
      <c r="N68" s="130"/>
    </row>
    <row r="69" spans="1:14" ht="16.5">
      <c r="A69" s="124"/>
      <c r="B69" s="172" t="s">
        <v>140</v>
      </c>
      <c r="C69" s="139"/>
      <c r="D69" s="138">
        <f>+'[1]Equity'!P17</f>
        <v>270</v>
      </c>
      <c r="E69" s="140"/>
      <c r="F69" s="140">
        <v>5975</v>
      </c>
      <c r="G69" s="124"/>
      <c r="H69" s="130"/>
      <c r="I69" s="130"/>
      <c r="J69" s="130"/>
      <c r="K69" s="130"/>
      <c r="L69" s="130"/>
      <c r="M69" s="130"/>
      <c r="N69" s="130"/>
    </row>
    <row r="70" spans="1:14" ht="16.5">
      <c r="A70" s="124"/>
      <c r="B70" s="139" t="s">
        <v>87</v>
      </c>
      <c r="C70" s="139"/>
      <c r="D70" s="138">
        <f>+'[1]Equity'!P22</f>
        <v>-2</v>
      </c>
      <c r="E70" s="140"/>
      <c r="F70" s="140">
        <v>0</v>
      </c>
      <c r="G70" s="124"/>
      <c r="H70" s="130"/>
      <c r="I70" s="130"/>
      <c r="J70" s="130"/>
      <c r="K70" s="130"/>
      <c r="L70" s="130"/>
      <c r="M70" s="130"/>
      <c r="N70" s="130"/>
    </row>
    <row r="71" spans="1:14" ht="16.5">
      <c r="A71" s="124"/>
      <c r="B71" s="139" t="s">
        <v>141</v>
      </c>
      <c r="C71" s="139"/>
      <c r="D71" s="158">
        <f>+'[1]borowing-CFS'!G7</f>
        <v>-40628</v>
      </c>
      <c r="E71" s="140"/>
      <c r="F71" s="158">
        <v>-60571</v>
      </c>
      <c r="G71" s="131"/>
      <c r="H71" s="155"/>
      <c r="I71" s="155"/>
      <c r="J71" s="155"/>
      <c r="K71" s="155"/>
      <c r="L71" s="155"/>
      <c r="M71" s="155"/>
      <c r="N71" s="155"/>
    </row>
    <row r="72" spans="1:14" ht="16.5">
      <c r="A72" s="124"/>
      <c r="B72" s="139" t="s">
        <v>142</v>
      </c>
      <c r="C72" s="139"/>
      <c r="D72" s="140">
        <f>+'[1]borowing-CFS'!G6</f>
        <v>42699</v>
      </c>
      <c r="E72" s="140"/>
      <c r="F72" s="158">
        <v>47339</v>
      </c>
      <c r="G72" s="131"/>
      <c r="H72" s="155"/>
      <c r="I72" s="155"/>
      <c r="J72" s="155"/>
      <c r="K72" s="155"/>
      <c r="L72" s="155"/>
      <c r="M72" s="155"/>
      <c r="N72" s="155"/>
    </row>
    <row r="73" spans="1:14" ht="16.5">
      <c r="A73" s="124"/>
      <c r="B73" s="139" t="s">
        <v>143</v>
      </c>
      <c r="C73" s="139"/>
      <c r="D73" s="110">
        <f>+'[1]Equity'!P20</f>
        <v>-4615</v>
      </c>
      <c r="E73" s="140"/>
      <c r="F73" s="158">
        <v>-3503</v>
      </c>
      <c r="G73" s="131"/>
      <c r="H73" s="155"/>
      <c r="I73" s="155"/>
      <c r="J73" s="155"/>
      <c r="K73" s="155"/>
      <c r="L73" s="155"/>
      <c r="M73" s="155"/>
      <c r="N73" s="155"/>
    </row>
    <row r="74" spans="1:14" ht="16.5">
      <c r="A74" s="124"/>
      <c r="B74" s="139" t="s">
        <v>144</v>
      </c>
      <c r="C74" s="139"/>
      <c r="D74" s="140">
        <f>+'[1]HP Creditor'!H10+'[1]HP Creditor'!H11</f>
        <v>147</v>
      </c>
      <c r="E74" s="140"/>
      <c r="F74" s="158">
        <f>260-132</f>
        <v>128</v>
      </c>
      <c r="G74" s="131"/>
      <c r="H74" s="155"/>
      <c r="I74" s="155"/>
      <c r="J74" s="155"/>
      <c r="K74" s="155"/>
      <c r="L74" s="155"/>
      <c r="M74" s="155"/>
      <c r="N74" s="155"/>
    </row>
    <row r="75" spans="1:14" ht="16.5">
      <c r="A75" s="124"/>
      <c r="B75" s="139" t="s">
        <v>145</v>
      </c>
      <c r="C75" s="139"/>
      <c r="D75" s="140">
        <f>-D30</f>
        <v>-737</v>
      </c>
      <c r="E75" s="140"/>
      <c r="F75" s="158">
        <v>-1303</v>
      </c>
      <c r="G75" s="131"/>
      <c r="H75" s="155"/>
      <c r="I75" s="155"/>
      <c r="J75" s="155"/>
      <c r="K75" s="155"/>
      <c r="L75" s="155"/>
      <c r="M75" s="155"/>
      <c r="N75" s="155"/>
    </row>
    <row r="76" spans="1:14" ht="16.5">
      <c r="A76" s="124"/>
      <c r="B76" s="139"/>
      <c r="C76" s="139"/>
      <c r="D76" s="152"/>
      <c r="E76" s="150"/>
      <c r="F76" s="157"/>
      <c r="G76" s="131"/>
      <c r="H76" s="130"/>
      <c r="I76" s="130"/>
      <c r="J76" s="130"/>
      <c r="K76" s="130"/>
      <c r="L76" s="130"/>
      <c r="M76" s="130"/>
      <c r="N76" s="130"/>
    </row>
    <row r="77" spans="1:14" ht="16.5" customHeight="1">
      <c r="A77" s="124"/>
      <c r="B77" s="123"/>
      <c r="D77" s="140"/>
      <c r="E77" s="150"/>
      <c r="F77" s="138"/>
      <c r="G77" s="124"/>
      <c r="H77" s="130"/>
      <c r="I77" s="130"/>
      <c r="J77" s="130"/>
      <c r="K77" s="130"/>
      <c r="L77" s="130"/>
      <c r="M77" s="130"/>
      <c r="N77" s="130"/>
    </row>
    <row r="78" spans="1:14" ht="17.25" thickBot="1">
      <c r="A78" s="124"/>
      <c r="B78" s="173" t="s">
        <v>146</v>
      </c>
      <c r="C78" s="173"/>
      <c r="D78" s="163">
        <f>SUM(D69:D76)</f>
        <v>-2866</v>
      </c>
      <c r="E78" s="158"/>
      <c r="F78" s="163">
        <f>SUM(F69:F76)</f>
        <v>-11935</v>
      </c>
      <c r="G78" s="124"/>
      <c r="H78" s="155"/>
      <c r="I78" s="155"/>
      <c r="J78" s="155"/>
      <c r="K78" s="155"/>
      <c r="L78" s="155"/>
      <c r="M78" s="155"/>
      <c r="N78" s="155"/>
    </row>
    <row r="79" spans="1:14" ht="16.5">
      <c r="A79" s="124"/>
      <c r="B79" s="139"/>
      <c r="C79" s="139"/>
      <c r="D79" s="140"/>
      <c r="E79" s="140"/>
      <c r="F79" s="138"/>
      <c r="G79" s="124"/>
      <c r="H79" s="130"/>
      <c r="I79" s="130"/>
      <c r="J79" s="130"/>
      <c r="K79" s="130"/>
      <c r="L79" s="130"/>
      <c r="M79" s="130"/>
      <c r="N79" s="130"/>
    </row>
    <row r="80" spans="1:14" ht="16.5">
      <c r="A80" s="123" t="s">
        <v>147</v>
      </c>
      <c r="B80" s="139"/>
      <c r="C80" s="139"/>
      <c r="D80" s="140"/>
      <c r="E80" s="140"/>
      <c r="F80" s="138"/>
      <c r="G80" s="124"/>
      <c r="H80" s="130"/>
      <c r="I80" s="130"/>
      <c r="J80" s="130"/>
      <c r="K80" s="130"/>
      <c r="L80" s="130"/>
      <c r="M80" s="130"/>
      <c r="N80" s="130"/>
    </row>
    <row r="81" spans="1:14" ht="16.5">
      <c r="A81" s="123" t="s">
        <v>148</v>
      </c>
      <c r="B81" s="139"/>
      <c r="C81" s="139"/>
      <c r="D81" s="138">
        <f>+D78+D63+D46</f>
        <v>3645.7252</v>
      </c>
      <c r="E81" s="138"/>
      <c r="F81" s="138">
        <f>+F78+F63+F46</f>
        <v>9907</v>
      </c>
      <c r="G81" s="124"/>
      <c r="H81" s="142"/>
      <c r="I81" s="142"/>
      <c r="J81" s="142"/>
      <c r="K81" s="142"/>
      <c r="L81" s="142"/>
      <c r="M81" s="142"/>
      <c r="N81" s="142"/>
    </row>
    <row r="82" spans="1:14" ht="16.5">
      <c r="A82" s="124"/>
      <c r="B82" s="139"/>
      <c r="C82" s="139"/>
      <c r="D82" s="140"/>
      <c r="E82" s="140"/>
      <c r="F82" s="138"/>
      <c r="G82" s="124"/>
      <c r="H82" s="130"/>
      <c r="I82" s="130"/>
      <c r="J82" s="130"/>
      <c r="K82" s="130"/>
      <c r="L82" s="130"/>
      <c r="M82" s="130"/>
      <c r="N82" s="130"/>
    </row>
    <row r="83" spans="1:14" ht="16.5">
      <c r="A83" s="123" t="s">
        <v>149</v>
      </c>
      <c r="B83" s="139"/>
      <c r="C83" s="139"/>
      <c r="D83" s="140"/>
      <c r="E83" s="140"/>
      <c r="F83" s="138"/>
      <c r="G83" s="124"/>
      <c r="H83" s="130"/>
      <c r="I83" s="130"/>
      <c r="J83" s="130"/>
      <c r="K83" s="130"/>
      <c r="L83" s="130"/>
      <c r="M83" s="130"/>
      <c r="N83" s="130"/>
    </row>
    <row r="84" spans="1:14" ht="16.5">
      <c r="A84" s="123" t="s">
        <v>150</v>
      </c>
      <c r="B84" s="139"/>
      <c r="C84" s="174">
        <v>1</v>
      </c>
      <c r="D84" s="140">
        <f>+'[1]Note CFS'!D16</f>
        <v>87265</v>
      </c>
      <c r="E84" s="140"/>
      <c r="F84" s="138">
        <v>68809</v>
      </c>
      <c r="G84" s="124"/>
      <c r="H84" s="155"/>
      <c r="I84" s="155"/>
      <c r="J84" s="155"/>
      <c r="K84" s="155"/>
      <c r="L84" s="155"/>
      <c r="M84" s="155"/>
      <c r="N84" s="155"/>
    </row>
    <row r="85" spans="1:14" ht="16.5">
      <c r="A85" s="124"/>
      <c r="B85" s="139"/>
      <c r="C85" s="175"/>
      <c r="D85" s="152"/>
      <c r="E85" s="150"/>
      <c r="F85" s="157"/>
      <c r="G85" s="124"/>
      <c r="H85" s="130"/>
      <c r="I85" s="130"/>
      <c r="J85" s="130"/>
      <c r="K85" s="130"/>
      <c r="L85" s="130"/>
      <c r="M85" s="130"/>
      <c r="N85" s="130"/>
    </row>
    <row r="86" spans="1:14" ht="16.5">
      <c r="A86" s="123" t="s">
        <v>151</v>
      </c>
      <c r="B86" s="139"/>
      <c r="C86" s="175"/>
      <c r="D86" s="140"/>
      <c r="E86" s="150"/>
      <c r="F86" s="138"/>
      <c r="G86" s="124"/>
      <c r="H86" s="130"/>
      <c r="I86" s="130"/>
      <c r="J86" s="130"/>
      <c r="K86" s="130"/>
      <c r="L86" s="130"/>
      <c r="M86" s="130"/>
      <c r="N86" s="130"/>
    </row>
    <row r="87" spans="1:14" ht="17.25" thickBot="1">
      <c r="A87" s="123" t="s">
        <v>152</v>
      </c>
      <c r="B87" s="139"/>
      <c r="C87" s="174">
        <v>2</v>
      </c>
      <c r="D87" s="163">
        <f>SUM(D80:D85)</f>
        <v>90910.7252</v>
      </c>
      <c r="E87" s="158"/>
      <c r="F87" s="163">
        <f>SUM(F80:F85)</f>
        <v>78716</v>
      </c>
      <c r="G87" s="124"/>
      <c r="H87" s="142"/>
      <c r="I87" s="142"/>
      <c r="J87" s="142"/>
      <c r="K87" s="142"/>
      <c r="L87" s="142"/>
      <c r="M87" s="142"/>
      <c r="N87" s="142"/>
    </row>
    <row r="88" spans="1:14" ht="16.5">
      <c r="A88" s="124"/>
      <c r="B88" s="139"/>
      <c r="C88" s="139"/>
      <c r="D88" s="140"/>
      <c r="E88" s="150"/>
      <c r="F88" s="138"/>
      <c r="G88" s="124"/>
      <c r="H88" s="130"/>
      <c r="I88" s="130"/>
      <c r="J88" s="159"/>
      <c r="K88" s="159"/>
      <c r="L88" s="159"/>
      <c r="M88" s="159"/>
      <c r="N88" s="159"/>
    </row>
    <row r="89" spans="1:14" ht="16.5">
      <c r="A89" s="124"/>
      <c r="B89" s="139"/>
      <c r="C89" s="139"/>
      <c r="D89" s="140"/>
      <c r="E89" s="140"/>
      <c r="F89" s="138"/>
      <c r="G89" s="124"/>
      <c r="H89" s="130"/>
      <c r="I89" s="130"/>
      <c r="J89" s="159"/>
      <c r="K89" s="159"/>
      <c r="L89" s="159"/>
      <c r="M89" s="159"/>
      <c r="N89" s="159"/>
    </row>
    <row r="90" spans="1:14" ht="16.5">
      <c r="A90" s="124"/>
      <c r="B90" s="139"/>
      <c r="C90" s="139"/>
      <c r="D90" s="140"/>
      <c r="E90" s="140"/>
      <c r="F90" s="138"/>
      <c r="G90" s="124"/>
      <c r="H90" s="130"/>
      <c r="I90" s="130"/>
      <c r="J90" s="159"/>
      <c r="K90" s="159"/>
      <c r="L90" s="159"/>
      <c r="M90" s="159"/>
      <c r="N90" s="159"/>
    </row>
    <row r="91" spans="1:14" ht="16.5">
      <c r="A91" s="124"/>
      <c r="B91" s="139"/>
      <c r="C91" s="139"/>
      <c r="D91" s="176"/>
      <c r="E91" s="176"/>
      <c r="F91" s="125"/>
      <c r="G91" s="124"/>
      <c r="H91" s="130"/>
      <c r="I91" s="130"/>
      <c r="J91" s="159"/>
      <c r="K91" s="159"/>
      <c r="L91" s="159"/>
      <c r="M91" s="159"/>
      <c r="N91" s="159"/>
    </row>
    <row r="92" spans="1:14" ht="16.5">
      <c r="A92" s="124" t="s">
        <v>128</v>
      </c>
      <c r="B92" s="139"/>
      <c r="C92" s="139"/>
      <c r="D92" s="176"/>
      <c r="E92" s="176"/>
      <c r="F92" s="125"/>
      <c r="G92" s="124"/>
      <c r="H92" s="130"/>
      <c r="I92" s="130"/>
      <c r="J92" s="159"/>
      <c r="K92" s="159"/>
      <c r="L92" s="159"/>
      <c r="M92" s="159"/>
      <c r="N92" s="159"/>
    </row>
    <row r="93" spans="1:14" ht="16.5">
      <c r="A93" s="124" t="s">
        <v>129</v>
      </c>
      <c r="B93" s="139"/>
      <c r="C93" s="139"/>
      <c r="D93" s="176"/>
      <c r="E93" s="176"/>
      <c r="F93" s="125"/>
      <c r="G93" s="124"/>
      <c r="H93" s="130"/>
      <c r="I93" s="130"/>
      <c r="J93" s="159"/>
      <c r="K93" s="159"/>
      <c r="L93" s="159"/>
      <c r="M93" s="159"/>
      <c r="N93" s="159"/>
    </row>
    <row r="94" spans="1:14" ht="16.5">
      <c r="A94" s="124" t="s">
        <v>130</v>
      </c>
      <c r="B94" s="139"/>
      <c r="C94" s="139"/>
      <c r="D94" s="176"/>
      <c r="E94" s="176"/>
      <c r="F94" s="125"/>
      <c r="G94" s="124"/>
      <c r="H94" s="130"/>
      <c r="I94" s="130"/>
      <c r="J94" s="159"/>
      <c r="K94" s="159"/>
      <c r="L94" s="159"/>
      <c r="M94" s="159"/>
      <c r="N94" s="159"/>
    </row>
    <row r="95" spans="2:14" ht="16.5">
      <c r="B95" s="124"/>
      <c r="C95" s="124"/>
      <c r="D95" s="124"/>
      <c r="E95" s="124"/>
      <c r="F95" s="124"/>
      <c r="G95" s="124"/>
      <c r="H95" s="142"/>
      <c r="I95" s="142"/>
      <c r="J95" s="142"/>
      <c r="K95" s="142"/>
      <c r="L95" s="142"/>
      <c r="M95" s="142"/>
      <c r="N95" s="142"/>
    </row>
    <row r="96" spans="1:14" ht="16.5">
      <c r="A96" s="124"/>
      <c r="B96" s="124"/>
      <c r="C96" s="124"/>
      <c r="D96" s="124"/>
      <c r="E96" s="124"/>
      <c r="F96" s="124"/>
      <c r="G96" s="124"/>
      <c r="H96" s="142"/>
      <c r="I96" s="142"/>
      <c r="J96" s="142"/>
      <c r="K96" s="142"/>
      <c r="L96" s="142"/>
      <c r="M96" s="142"/>
      <c r="N96" s="142"/>
    </row>
    <row r="97" spans="1:14" ht="16.5">
      <c r="A97" s="124"/>
      <c r="B97" s="124"/>
      <c r="C97" s="124"/>
      <c r="D97" s="124"/>
      <c r="E97" s="124"/>
      <c r="F97" s="124"/>
      <c r="G97" s="124"/>
      <c r="H97" s="142"/>
      <c r="I97" s="142"/>
      <c r="J97" s="142"/>
      <c r="K97" s="142"/>
      <c r="L97" s="142"/>
      <c r="M97" s="142"/>
      <c r="N97" s="142"/>
    </row>
    <row r="98" spans="1:14" ht="16.5">
      <c r="A98" s="177"/>
      <c r="B98" s="177"/>
      <c r="C98" s="177"/>
      <c r="D98" s="177"/>
      <c r="E98" s="177"/>
      <c r="F98" s="177"/>
      <c r="H98" s="142"/>
      <c r="I98" s="142"/>
      <c r="J98" s="142"/>
      <c r="K98" s="142"/>
      <c r="L98" s="142"/>
      <c r="M98" s="142"/>
      <c r="N98" s="142"/>
    </row>
    <row r="99" spans="1:14" ht="16.5">
      <c r="A99" s="177"/>
      <c r="B99" s="177"/>
      <c r="C99" s="177"/>
      <c r="D99" s="177"/>
      <c r="E99" s="177"/>
      <c r="F99" s="177"/>
      <c r="H99" s="142"/>
      <c r="I99" s="142"/>
      <c r="J99" s="142"/>
      <c r="K99" s="142"/>
      <c r="L99" s="142"/>
      <c r="M99" s="142"/>
      <c r="N99" s="142"/>
    </row>
    <row r="100" spans="1:14" ht="16.5">
      <c r="A100" s="177"/>
      <c r="B100" s="178"/>
      <c r="C100" s="178"/>
      <c r="D100" s="179"/>
      <c r="E100" s="179"/>
      <c r="F100" s="180"/>
      <c r="H100" s="142"/>
      <c r="I100" s="142"/>
      <c r="J100" s="142"/>
      <c r="K100" s="142"/>
      <c r="L100" s="142"/>
      <c r="M100" s="142"/>
      <c r="N100" s="142"/>
    </row>
    <row r="101" spans="2:8" ht="13.5">
      <c r="B101" s="181"/>
      <c r="C101" s="181"/>
      <c r="D101" s="182"/>
      <c r="E101" s="182"/>
      <c r="H101" s="159"/>
    </row>
    <row r="102" spans="2:8" ht="13.5">
      <c r="B102" s="181"/>
      <c r="C102" s="181"/>
      <c r="D102" s="182"/>
      <c r="E102" s="182"/>
      <c r="H102" s="159"/>
    </row>
    <row r="103" spans="2:8" ht="13.5">
      <c r="B103" s="181"/>
      <c r="C103" s="181"/>
      <c r="D103" s="182"/>
      <c r="E103" s="182"/>
      <c r="H103" s="159"/>
    </row>
    <row r="104" spans="2:8" ht="13.5">
      <c r="B104" s="181"/>
      <c r="C104" s="181"/>
      <c r="D104" s="182"/>
      <c r="E104" s="182"/>
      <c r="H104" s="159"/>
    </row>
    <row r="105" spans="2:8" ht="13.5">
      <c r="B105" s="181"/>
      <c r="C105" s="181"/>
      <c r="D105" s="182"/>
      <c r="E105" s="182"/>
      <c r="H105" s="159"/>
    </row>
    <row r="106" spans="2:8" ht="13.5">
      <c r="B106" s="181"/>
      <c r="C106" s="181"/>
      <c r="D106" s="182"/>
      <c r="E106" s="182"/>
      <c r="H106" s="159"/>
    </row>
    <row r="107" spans="2:8" ht="13.5">
      <c r="B107" s="181"/>
      <c r="C107" s="181"/>
      <c r="D107" s="182"/>
      <c r="E107" s="182"/>
      <c r="H107" s="159"/>
    </row>
    <row r="108" spans="2:8" ht="13.5">
      <c r="B108" s="181"/>
      <c r="C108" s="181"/>
      <c r="D108" s="182"/>
      <c r="E108" s="182"/>
      <c r="H108" s="159"/>
    </row>
    <row r="109" spans="2:8" ht="13.5">
      <c r="B109" s="181"/>
      <c r="C109" s="181"/>
      <c r="D109" s="182"/>
      <c r="E109" s="182"/>
      <c r="H109" s="159"/>
    </row>
    <row r="110" spans="2:8" ht="13.5">
      <c r="B110" s="181"/>
      <c r="C110" s="181"/>
      <c r="D110" s="181"/>
      <c r="E110" s="181"/>
      <c r="H110" s="159"/>
    </row>
    <row r="111" spans="2:8" ht="13.5">
      <c r="B111" s="181"/>
      <c r="C111" s="181"/>
      <c r="D111" s="181"/>
      <c r="E111" s="181"/>
      <c r="H111" s="159"/>
    </row>
    <row r="112" spans="2:8" ht="13.5">
      <c r="B112" s="181"/>
      <c r="C112" s="181"/>
      <c r="D112" s="181"/>
      <c r="E112" s="181"/>
      <c r="H112" s="159"/>
    </row>
    <row r="113" spans="2:8" ht="13.5">
      <c r="B113" s="181"/>
      <c r="C113" s="181"/>
      <c r="D113" s="181"/>
      <c r="E113" s="181"/>
      <c r="H113" s="159"/>
    </row>
    <row r="114" spans="2:8" ht="13.5">
      <c r="B114" s="181"/>
      <c r="C114" s="181"/>
      <c r="D114" s="181"/>
      <c r="E114" s="181"/>
      <c r="H114" s="159"/>
    </row>
    <row r="115" spans="2:8" ht="13.5">
      <c r="B115" s="181"/>
      <c r="C115" s="181"/>
      <c r="D115" s="181"/>
      <c r="E115" s="181"/>
      <c r="H115" s="159"/>
    </row>
    <row r="116" spans="2:8" ht="13.5">
      <c r="B116" s="181"/>
      <c r="C116" s="181"/>
      <c r="D116" s="181"/>
      <c r="E116" s="181"/>
      <c r="H116" s="159"/>
    </row>
    <row r="117" spans="2:8" ht="13.5">
      <c r="B117" s="181"/>
      <c r="C117" s="181"/>
      <c r="D117" s="181"/>
      <c r="E117" s="181"/>
      <c r="H117" s="159"/>
    </row>
    <row r="118" spans="2:8" ht="13.5">
      <c r="B118" s="181"/>
      <c r="C118" s="181"/>
      <c r="D118" s="181"/>
      <c r="E118" s="181"/>
      <c r="H118" s="159"/>
    </row>
    <row r="119" spans="2:8" ht="13.5">
      <c r="B119" s="181"/>
      <c r="C119" s="181"/>
      <c r="D119" s="181"/>
      <c r="E119" s="181"/>
      <c r="H119" s="159"/>
    </row>
    <row r="120" spans="2:8" ht="13.5">
      <c r="B120" s="181"/>
      <c r="C120" s="181"/>
      <c r="D120" s="181"/>
      <c r="E120" s="181"/>
      <c r="H120" s="159"/>
    </row>
    <row r="121" spans="2:8" ht="13.5">
      <c r="B121" s="181"/>
      <c r="C121" s="181"/>
      <c r="D121" s="181"/>
      <c r="E121" s="181"/>
      <c r="H121" s="159"/>
    </row>
    <row r="122" spans="2:8" ht="13.5">
      <c r="B122" s="181"/>
      <c r="C122" s="181"/>
      <c r="D122" s="181"/>
      <c r="E122" s="181"/>
      <c r="H122" s="159"/>
    </row>
    <row r="123" spans="2:8" ht="13.5">
      <c r="B123" s="181"/>
      <c r="C123" s="181"/>
      <c r="D123" s="181"/>
      <c r="E123" s="181"/>
      <c r="H123" s="159"/>
    </row>
    <row r="124" spans="2:8" ht="13.5">
      <c r="B124" s="181"/>
      <c r="C124" s="181"/>
      <c r="D124" s="181"/>
      <c r="E124" s="181"/>
      <c r="H124" s="159"/>
    </row>
    <row r="125" spans="2:8" ht="13.5">
      <c r="B125" s="181"/>
      <c r="C125" s="181"/>
      <c r="D125" s="181"/>
      <c r="E125" s="181"/>
      <c r="H125" s="159"/>
    </row>
    <row r="126" spans="2:8" ht="13.5">
      <c r="B126" s="181"/>
      <c r="C126" s="181"/>
      <c r="D126" s="181"/>
      <c r="E126" s="181"/>
      <c r="H126" s="159"/>
    </row>
    <row r="127" spans="2:8" ht="13.5">
      <c r="B127" s="181"/>
      <c r="C127" s="181"/>
      <c r="D127" s="181"/>
      <c r="E127" s="181"/>
      <c r="H127" s="159"/>
    </row>
    <row r="128" ht="13.5">
      <c r="H128" s="159"/>
    </row>
    <row r="129" ht="13.5">
      <c r="H129" s="159"/>
    </row>
    <row r="130" ht="13.5">
      <c r="H130" s="159"/>
    </row>
    <row r="131" ht="13.5">
      <c r="H131" s="159"/>
    </row>
    <row r="132" ht="13.5">
      <c r="H132" s="159"/>
    </row>
    <row r="133" ht="13.5">
      <c r="H133" s="159"/>
    </row>
    <row r="134" ht="13.5">
      <c r="H134" s="159"/>
    </row>
    <row r="135" ht="13.5">
      <c r="H135" s="159"/>
    </row>
  </sheetData>
  <sheetProtection/>
  <mergeCells count="6">
    <mergeCell ref="D5:F5"/>
    <mergeCell ref="B19:C19"/>
    <mergeCell ref="B46:C46"/>
    <mergeCell ref="B56:C56"/>
    <mergeCell ref="B60:C60"/>
    <mergeCell ref="B78:C78"/>
  </mergeCells>
  <printOptions/>
  <pageMargins left="1.01" right="0.36" top="0.73" bottom="0.17" header="0.65" footer="0.17"/>
  <pageSetup horizontalDpi="600" verticalDpi="600" orientation="portrait" scale="80" r:id="rId1"/>
  <rowBreaks count="1" manualBreakCount="1">
    <brk id="51" max="5" man="1"/>
  </rowBreaks>
</worksheet>
</file>

<file path=xl/worksheets/sheet3.xml><?xml version="1.0" encoding="utf-8"?>
<worksheet xmlns="http://schemas.openxmlformats.org/spreadsheetml/2006/main" xmlns:r="http://schemas.openxmlformats.org/officeDocument/2006/relationships">
  <dimension ref="B1:S59"/>
  <sheetViews>
    <sheetView zoomScaleSheetLayoutView="75" zoomScalePageLayoutView="0" workbookViewId="0" topLeftCell="A22">
      <selection activeCell="B12" sqref="B12"/>
    </sheetView>
  </sheetViews>
  <sheetFormatPr defaultColWidth="9.140625" defaultRowHeight="12.75"/>
  <cols>
    <col min="1" max="1" width="2.421875" style="73" customWidth="1"/>
    <col min="2" max="2" width="29.7109375" style="73" customWidth="1"/>
    <col min="3" max="3" width="6.7109375" style="73" customWidth="1"/>
    <col min="4" max="4" width="12.57421875" style="74" customWidth="1"/>
    <col min="5" max="5" width="1.421875" style="74" customWidth="1"/>
    <col min="6" max="6" width="12.00390625" style="74" customWidth="1"/>
    <col min="7" max="7" width="0.85546875" style="74" customWidth="1"/>
    <col min="8" max="8" width="11.8515625" style="74" customWidth="1"/>
    <col min="9" max="9" width="1.28515625" style="74" customWidth="1"/>
    <col min="10" max="10" width="12.421875" style="74" customWidth="1"/>
    <col min="11" max="11" width="1.28515625" style="74" customWidth="1"/>
    <col min="12" max="12" width="14.421875" style="74" customWidth="1"/>
    <col min="13" max="13" width="0.9921875" style="74" customWidth="1"/>
    <col min="14" max="14" width="15.7109375" style="74" customWidth="1"/>
    <col min="15" max="15" width="0.9921875" style="74" customWidth="1"/>
    <col min="16" max="16" width="13.28125" style="74" customWidth="1"/>
    <col min="17" max="16384" width="9.140625" style="73" customWidth="1"/>
  </cols>
  <sheetData>
    <row r="1" ht="19.5">
      <c r="B1" s="1" t="s">
        <v>0</v>
      </c>
    </row>
    <row r="2" ht="19.5">
      <c r="D2" s="75"/>
    </row>
    <row r="3" spans="2:16" ht="19.5">
      <c r="B3" s="76" t="s">
        <v>72</v>
      </c>
      <c r="C3" s="77"/>
      <c r="D3" s="78"/>
      <c r="E3" s="78"/>
      <c r="F3" s="78"/>
      <c r="G3" s="78"/>
      <c r="H3" s="78"/>
      <c r="I3" s="78"/>
      <c r="J3" s="78"/>
      <c r="K3" s="78"/>
      <c r="L3" s="78"/>
      <c r="M3" s="78"/>
      <c r="N3" s="78"/>
      <c r="O3" s="78"/>
      <c r="P3" s="78"/>
    </row>
    <row r="4" spans="2:16" ht="19.5">
      <c r="B4" s="76" t="s">
        <v>2</v>
      </c>
      <c r="C4" s="77"/>
      <c r="D4" s="78"/>
      <c r="E4" s="78"/>
      <c r="F4" s="78"/>
      <c r="G4" s="78"/>
      <c r="H4" s="78"/>
      <c r="I4" s="78"/>
      <c r="J4" s="78"/>
      <c r="K4" s="78"/>
      <c r="L4" s="78"/>
      <c r="M4" s="78"/>
      <c r="N4" s="78"/>
      <c r="O4" s="78"/>
      <c r="P4" s="78"/>
    </row>
    <row r="5" spans="2:16" ht="19.5">
      <c r="B5" s="77"/>
      <c r="C5" s="77"/>
      <c r="D5" s="78"/>
      <c r="E5" s="78"/>
      <c r="F5" s="78"/>
      <c r="G5" s="78"/>
      <c r="H5" s="78"/>
      <c r="I5" s="78"/>
      <c r="J5" s="78"/>
      <c r="K5" s="78"/>
      <c r="L5" s="78"/>
      <c r="M5" s="78"/>
      <c r="N5" s="78"/>
      <c r="O5" s="78"/>
      <c r="P5" s="78"/>
    </row>
    <row r="6" spans="2:16" ht="19.5" customHeight="1">
      <c r="B6" s="79"/>
      <c r="D6" s="80" t="s">
        <v>73</v>
      </c>
      <c r="E6" s="80"/>
      <c r="F6" s="80"/>
      <c r="G6" s="81"/>
      <c r="H6" s="81"/>
      <c r="I6" s="81"/>
      <c r="J6" s="81"/>
      <c r="K6" s="81"/>
      <c r="L6" s="81"/>
      <c r="M6" s="81"/>
      <c r="N6" s="81"/>
      <c r="O6" s="81"/>
      <c r="P6" s="81"/>
    </row>
    <row r="7" spans="2:16" ht="19.5" customHeight="1">
      <c r="B7" s="79"/>
      <c r="C7" s="82"/>
      <c r="D7" s="80"/>
      <c r="E7" s="80"/>
      <c r="F7" s="80"/>
      <c r="G7" s="81"/>
      <c r="H7" s="81"/>
      <c r="I7" s="81"/>
      <c r="J7" s="81"/>
      <c r="K7" s="81"/>
      <c r="L7" s="78"/>
      <c r="M7" s="81"/>
      <c r="N7" s="81"/>
      <c r="O7" s="81"/>
      <c r="P7" s="81"/>
    </row>
    <row r="8" spans="2:16" s="87" customFormat="1" ht="18.75" customHeight="1">
      <c r="B8" s="77"/>
      <c r="C8" s="82"/>
      <c r="D8" s="83"/>
      <c r="E8" s="83"/>
      <c r="F8" s="83"/>
      <c r="G8" s="81"/>
      <c r="H8" s="84"/>
      <c r="I8" s="84"/>
      <c r="J8" s="84"/>
      <c r="K8" s="84"/>
      <c r="L8" s="85" t="s">
        <v>74</v>
      </c>
      <c r="M8" s="84"/>
      <c r="N8" s="84"/>
      <c r="O8" s="81"/>
      <c r="P8" s="86"/>
    </row>
    <row r="9" spans="2:16" s="87" customFormat="1" ht="48.75" customHeight="1">
      <c r="B9" s="77"/>
      <c r="C9" s="88"/>
      <c r="D9" s="89" t="s">
        <v>75</v>
      </c>
      <c r="E9" s="90"/>
      <c r="F9" s="89" t="s">
        <v>76</v>
      </c>
      <c r="G9" s="91"/>
      <c r="H9" s="89" t="s">
        <v>77</v>
      </c>
      <c r="I9" s="91"/>
      <c r="J9" s="89" t="s">
        <v>62</v>
      </c>
      <c r="K9" s="91"/>
      <c r="L9" s="92"/>
      <c r="M9" s="91"/>
      <c r="N9" s="89" t="s">
        <v>78</v>
      </c>
      <c r="O9" s="91"/>
      <c r="P9" s="93" t="s">
        <v>79</v>
      </c>
    </row>
    <row r="10" spans="2:16" s="87" customFormat="1" ht="18" customHeight="1">
      <c r="B10" s="77"/>
      <c r="C10" s="77"/>
      <c r="D10" s="94" t="s">
        <v>80</v>
      </c>
      <c r="E10" s="95"/>
      <c r="F10" s="96" t="s">
        <v>8</v>
      </c>
      <c r="G10" s="97"/>
      <c r="H10" s="96" t="s">
        <v>8</v>
      </c>
      <c r="I10" s="97"/>
      <c r="J10" s="96" t="s">
        <v>8</v>
      </c>
      <c r="K10" s="97"/>
      <c r="L10" s="96" t="s">
        <v>8</v>
      </c>
      <c r="M10" s="95"/>
      <c r="N10" s="96" t="s">
        <v>8</v>
      </c>
      <c r="O10" s="95"/>
      <c r="P10" s="96" t="s">
        <v>8</v>
      </c>
    </row>
    <row r="11" spans="2:16" s="87" customFormat="1" ht="18" customHeight="1">
      <c r="B11" s="77"/>
      <c r="C11" s="77"/>
      <c r="D11" s="94"/>
      <c r="E11" s="95"/>
      <c r="F11" s="96"/>
      <c r="G11" s="97"/>
      <c r="H11" s="96"/>
      <c r="I11" s="97"/>
      <c r="J11" s="96"/>
      <c r="K11" s="97"/>
      <c r="L11" s="96"/>
      <c r="M11" s="95"/>
      <c r="N11" s="96"/>
      <c r="O11" s="95"/>
      <c r="P11" s="96"/>
    </row>
    <row r="12" spans="2:16" s="87" customFormat="1" ht="18" customHeight="1">
      <c r="B12" s="77" t="s">
        <v>81</v>
      </c>
      <c r="C12" s="77"/>
      <c r="D12" s="98">
        <v>68209</v>
      </c>
      <c r="E12" s="98"/>
      <c r="F12" s="98">
        <v>68219</v>
      </c>
      <c r="G12" s="98"/>
      <c r="H12" s="99">
        <v>-11</v>
      </c>
      <c r="I12" s="98"/>
      <c r="J12" s="100">
        <v>34</v>
      </c>
      <c r="K12" s="98"/>
      <c r="L12" s="98">
        <v>170</v>
      </c>
      <c r="M12" s="98"/>
      <c r="N12" s="98">
        <v>147055</v>
      </c>
      <c r="O12" s="98"/>
      <c r="P12" s="101">
        <v>215467</v>
      </c>
    </row>
    <row r="13" spans="2:16" s="87" customFormat="1" ht="18" customHeight="1">
      <c r="B13" s="77"/>
      <c r="C13" s="77"/>
      <c r="D13" s="102"/>
      <c r="E13" s="90"/>
      <c r="F13" s="103"/>
      <c r="G13" s="91"/>
      <c r="H13" s="103"/>
      <c r="I13" s="91"/>
      <c r="J13" s="103"/>
      <c r="K13" s="91"/>
      <c r="L13" s="103"/>
      <c r="M13" s="81"/>
      <c r="N13" s="103"/>
      <c r="O13" s="81"/>
      <c r="P13" s="103"/>
    </row>
    <row r="14" spans="2:16" s="87" customFormat="1" ht="18" customHeight="1">
      <c r="B14" s="77" t="s">
        <v>82</v>
      </c>
      <c r="C14" s="77"/>
      <c r="D14" s="100">
        <v>0</v>
      </c>
      <c r="E14" s="98"/>
      <c r="F14" s="100">
        <v>0</v>
      </c>
      <c r="G14" s="98"/>
      <c r="H14" s="100">
        <v>0</v>
      </c>
      <c r="I14" s="98"/>
      <c r="J14" s="100">
        <v>0</v>
      </c>
      <c r="K14" s="98"/>
      <c r="L14" s="100">
        <v>0</v>
      </c>
      <c r="M14" s="98"/>
      <c r="N14" s="101">
        <f>+'[1]IS-summary'!G35</f>
        <v>21097</v>
      </c>
      <c r="O14" s="81"/>
      <c r="P14" s="101">
        <f>SUM(F14:O14)</f>
        <v>21097</v>
      </c>
    </row>
    <row r="15" spans="2:16" s="87" customFormat="1" ht="18" customHeight="1">
      <c r="B15" s="77"/>
      <c r="C15" s="77"/>
      <c r="D15" s="98"/>
      <c r="E15" s="98"/>
      <c r="F15" s="98"/>
      <c r="G15" s="98"/>
      <c r="H15" s="98"/>
      <c r="I15" s="98"/>
      <c r="J15" s="98"/>
      <c r="K15" s="98"/>
      <c r="L15" s="98"/>
      <c r="M15" s="98"/>
      <c r="N15" s="103"/>
      <c r="O15" s="81"/>
      <c r="P15" s="103"/>
    </row>
    <row r="16" spans="2:16" s="87" customFormat="1" ht="18" customHeight="1">
      <c r="B16" s="77" t="s">
        <v>83</v>
      </c>
      <c r="C16" s="77"/>
      <c r="D16" s="98"/>
      <c r="E16" s="98"/>
      <c r="F16" s="98"/>
      <c r="G16" s="98"/>
      <c r="H16" s="98"/>
      <c r="I16" s="98"/>
      <c r="J16" s="98"/>
      <c r="K16" s="98"/>
      <c r="L16" s="98"/>
      <c r="M16" s="98"/>
      <c r="N16" s="103"/>
      <c r="O16" s="81"/>
      <c r="P16" s="103"/>
    </row>
    <row r="17" spans="2:16" s="87" customFormat="1" ht="18" customHeight="1">
      <c r="B17" s="104" t="s">
        <v>84</v>
      </c>
      <c r="C17" s="77"/>
      <c r="D17" s="98">
        <v>270</v>
      </c>
      <c r="E17" s="98"/>
      <c r="F17" s="98">
        <v>270</v>
      </c>
      <c r="G17" s="98"/>
      <c r="H17" s="100">
        <v>0</v>
      </c>
      <c r="I17" s="98"/>
      <c r="J17" s="100">
        <v>0</v>
      </c>
      <c r="K17" s="98"/>
      <c r="L17" s="100">
        <v>0</v>
      </c>
      <c r="M17" s="98"/>
      <c r="N17" s="100">
        <v>0</v>
      </c>
      <c r="O17" s="81"/>
      <c r="P17" s="101">
        <f>SUM(F17:O17)</f>
        <v>270</v>
      </c>
    </row>
    <row r="18" spans="2:16" s="87" customFormat="1" ht="18" customHeight="1">
      <c r="B18" s="104"/>
      <c r="C18" s="77"/>
      <c r="D18" s="98"/>
      <c r="E18" s="98"/>
      <c r="F18" s="98"/>
      <c r="G18" s="98"/>
      <c r="H18" s="100"/>
      <c r="I18" s="98"/>
      <c r="J18" s="100"/>
      <c r="K18" s="98"/>
      <c r="L18" s="100"/>
      <c r="M18" s="98"/>
      <c r="N18" s="100"/>
      <c r="O18" s="81"/>
      <c r="P18" s="101"/>
    </row>
    <row r="19" spans="2:16" s="87" customFormat="1" ht="18" customHeight="1">
      <c r="B19" s="105" t="s">
        <v>85</v>
      </c>
      <c r="C19" s="77"/>
      <c r="D19" s="98"/>
      <c r="E19" s="98"/>
      <c r="F19" s="98"/>
      <c r="G19" s="98"/>
      <c r="H19" s="100"/>
      <c r="I19" s="98"/>
      <c r="J19" s="100"/>
      <c r="K19" s="98"/>
      <c r="L19" s="100"/>
      <c r="M19" s="98"/>
      <c r="N19" s="100"/>
      <c r="O19" s="81"/>
      <c r="P19" s="101"/>
    </row>
    <row r="20" spans="2:18" s="87" customFormat="1" ht="18" customHeight="1">
      <c r="B20" s="105" t="s">
        <v>86</v>
      </c>
      <c r="C20" s="77"/>
      <c r="D20" s="106">
        <v>0</v>
      </c>
      <c r="E20" s="106"/>
      <c r="F20" s="106">
        <v>0</v>
      </c>
      <c r="G20" s="106"/>
      <c r="H20" s="100">
        <v>0</v>
      </c>
      <c r="I20" s="106"/>
      <c r="J20" s="100">
        <v>0</v>
      </c>
      <c r="K20" s="106"/>
      <c r="L20" s="100">
        <v>0</v>
      </c>
      <c r="M20" s="106"/>
      <c r="N20" s="44">
        <v>-4615</v>
      </c>
      <c r="O20" s="107"/>
      <c r="P20" s="108">
        <f>SUM(F20:O20)</f>
        <v>-4615</v>
      </c>
      <c r="Q20" s="109"/>
      <c r="R20" s="109"/>
    </row>
    <row r="21" spans="2:16" s="87" customFormat="1" ht="18" customHeight="1">
      <c r="B21" s="104"/>
      <c r="C21" s="77"/>
      <c r="D21" s="98"/>
      <c r="E21" s="98"/>
      <c r="F21" s="98"/>
      <c r="G21" s="98"/>
      <c r="H21" s="100"/>
      <c r="I21" s="98"/>
      <c r="J21" s="100"/>
      <c r="K21" s="98"/>
      <c r="L21" s="100"/>
      <c r="M21" s="98"/>
      <c r="N21" s="100"/>
      <c r="O21" s="81"/>
      <c r="P21" s="101"/>
    </row>
    <row r="22" spans="2:16" s="87" customFormat="1" ht="18" customHeight="1">
      <c r="B22" s="77" t="s">
        <v>87</v>
      </c>
      <c r="C22" s="77"/>
      <c r="D22" s="110">
        <v>-1</v>
      </c>
      <c r="E22" s="98"/>
      <c r="F22" s="100">
        <v>0</v>
      </c>
      <c r="G22" s="98"/>
      <c r="H22" s="100">
        <v>-2</v>
      </c>
      <c r="I22" s="98"/>
      <c r="J22" s="100">
        <v>0</v>
      </c>
      <c r="K22" s="98"/>
      <c r="L22" s="100">
        <v>0</v>
      </c>
      <c r="M22" s="98"/>
      <c r="N22" s="100">
        <v>0</v>
      </c>
      <c r="O22" s="81"/>
      <c r="P22" s="108">
        <f>SUM(F22:N22)</f>
        <v>-2</v>
      </c>
    </row>
    <row r="23" spans="2:16" s="87" customFormat="1" ht="18" customHeight="1">
      <c r="B23" s="77"/>
      <c r="C23" s="77"/>
      <c r="D23" s="110"/>
      <c r="E23" s="98"/>
      <c r="F23" s="100"/>
      <c r="G23" s="98"/>
      <c r="H23" s="100"/>
      <c r="I23" s="98"/>
      <c r="J23" s="100"/>
      <c r="K23" s="98"/>
      <c r="L23" s="100"/>
      <c r="M23" s="98"/>
      <c r="N23" s="100"/>
      <c r="O23" s="81"/>
      <c r="P23" s="108"/>
    </row>
    <row r="24" spans="2:16" s="87" customFormat="1" ht="18" customHeight="1">
      <c r="B24" s="105" t="s">
        <v>88</v>
      </c>
      <c r="C24" s="77"/>
      <c r="D24" s="110"/>
      <c r="E24" s="98"/>
      <c r="F24" s="100"/>
      <c r="G24" s="98"/>
      <c r="H24" s="100"/>
      <c r="I24" s="98"/>
      <c r="J24" s="100"/>
      <c r="K24" s="98"/>
      <c r="L24" s="100"/>
      <c r="M24" s="98"/>
      <c r="N24" s="100"/>
      <c r="O24" s="81"/>
      <c r="P24" s="108"/>
    </row>
    <row r="25" spans="2:16" s="87" customFormat="1" ht="18" customHeight="1">
      <c r="B25" s="105" t="s">
        <v>89</v>
      </c>
      <c r="C25" s="77"/>
      <c r="D25" s="100">
        <v>0</v>
      </c>
      <c r="E25" s="98"/>
      <c r="F25" s="100">
        <v>0</v>
      </c>
      <c r="G25" s="98"/>
      <c r="H25" s="100">
        <v>0</v>
      </c>
      <c r="I25" s="98"/>
      <c r="J25" s="100">
        <v>0</v>
      </c>
      <c r="K25" s="98"/>
      <c r="L25" s="100">
        <v>40</v>
      </c>
      <c r="M25" s="98"/>
      <c r="N25" s="100">
        <v>0</v>
      </c>
      <c r="O25" s="81"/>
      <c r="P25" s="108">
        <f>SUM(F25:N25)</f>
        <v>40</v>
      </c>
    </row>
    <row r="26" spans="2:16" s="87" customFormat="1" ht="18" customHeight="1" thickBot="1">
      <c r="B26" s="73"/>
      <c r="C26" s="77"/>
      <c r="D26" s="111"/>
      <c r="E26" s="112"/>
      <c r="F26" s="111"/>
      <c r="G26" s="113"/>
      <c r="H26" s="114"/>
      <c r="I26" s="113"/>
      <c r="J26" s="115"/>
      <c r="K26" s="113"/>
      <c r="L26" s="114"/>
      <c r="M26" s="98"/>
      <c r="N26" s="114"/>
      <c r="O26" s="98"/>
      <c r="P26" s="114"/>
    </row>
    <row r="27" spans="2:16" s="87" customFormat="1" ht="18" customHeight="1">
      <c r="B27" s="77"/>
      <c r="C27" s="77"/>
      <c r="D27" s="100"/>
      <c r="E27" s="100"/>
      <c r="F27" s="100"/>
      <c r="G27" s="100"/>
      <c r="H27" s="100"/>
      <c r="I27" s="100"/>
      <c r="J27" s="100"/>
      <c r="K27" s="100"/>
      <c r="L27" s="100"/>
      <c r="M27" s="98"/>
      <c r="N27" s="113"/>
      <c r="O27" s="113"/>
      <c r="P27" s="113"/>
    </row>
    <row r="28" spans="2:16" s="87" customFormat="1" ht="18" customHeight="1" thickBot="1">
      <c r="B28" s="77" t="s">
        <v>90</v>
      </c>
      <c r="C28" s="77"/>
      <c r="D28" s="116">
        <f>SUM(D12:D26)</f>
        <v>68478</v>
      </c>
      <c r="E28" s="100"/>
      <c r="F28" s="116">
        <f>SUM(F12:F26)</f>
        <v>68489</v>
      </c>
      <c r="G28" s="100"/>
      <c r="H28" s="116">
        <f>SUM(H12:H26)</f>
        <v>-13</v>
      </c>
      <c r="I28" s="100"/>
      <c r="J28" s="116">
        <f>SUM(J12:J26)</f>
        <v>34</v>
      </c>
      <c r="K28" s="100"/>
      <c r="L28" s="116">
        <f>SUM(L12:L26)</f>
        <v>210</v>
      </c>
      <c r="M28" s="98"/>
      <c r="N28" s="116">
        <f>SUM(N12:N26)</f>
        <v>163537</v>
      </c>
      <c r="O28" s="116"/>
      <c r="P28" s="116">
        <f>SUM(P12:P26)</f>
        <v>232257</v>
      </c>
    </row>
    <row r="29" spans="2:16" s="87" customFormat="1" ht="18" customHeight="1">
      <c r="B29" s="77"/>
      <c r="C29" s="77"/>
      <c r="D29" s="78"/>
      <c r="E29" s="78"/>
      <c r="F29" s="78"/>
      <c r="G29" s="78"/>
      <c r="H29" s="78"/>
      <c r="I29" s="78"/>
      <c r="J29" s="78"/>
      <c r="K29" s="78"/>
      <c r="L29" s="78"/>
      <c r="M29" s="78"/>
      <c r="N29" s="103"/>
      <c r="O29" s="81"/>
      <c r="P29" s="103"/>
    </row>
    <row r="30" spans="2:16" ht="19.5">
      <c r="B30" s="77"/>
      <c r="C30" s="77"/>
      <c r="D30" s="113"/>
      <c r="E30" s="98"/>
      <c r="F30" s="113"/>
      <c r="G30" s="98"/>
      <c r="H30" s="100"/>
      <c r="I30" s="100"/>
      <c r="J30" s="100"/>
      <c r="K30" s="100"/>
      <c r="L30" s="100"/>
      <c r="M30" s="100"/>
      <c r="N30" s="78"/>
      <c r="O30" s="78"/>
      <c r="P30" s="78"/>
    </row>
    <row r="31" spans="2:17" ht="19.5">
      <c r="B31" s="105"/>
      <c r="C31" s="105"/>
      <c r="D31" s="113"/>
      <c r="E31" s="113"/>
      <c r="F31" s="113"/>
      <c r="G31" s="113"/>
      <c r="H31" s="99"/>
      <c r="I31" s="113"/>
      <c r="J31" s="100"/>
      <c r="K31" s="113"/>
      <c r="L31" s="113"/>
      <c r="M31" s="113"/>
      <c r="N31" s="113"/>
      <c r="O31" s="113"/>
      <c r="P31" s="113"/>
      <c r="Q31" s="117"/>
    </row>
    <row r="32" spans="2:18" ht="19.5">
      <c r="B32" s="105" t="s">
        <v>91</v>
      </c>
      <c r="D32" s="44">
        <v>62260</v>
      </c>
      <c r="E32" s="44"/>
      <c r="F32" s="44">
        <v>62269</v>
      </c>
      <c r="G32" s="44"/>
      <c r="H32" s="44">
        <v>-10</v>
      </c>
      <c r="I32" s="44"/>
      <c r="J32" s="44">
        <v>9</v>
      </c>
      <c r="K32" s="44"/>
      <c r="L32" s="44">
        <v>104</v>
      </c>
      <c r="M32" s="44"/>
      <c r="N32" s="44">
        <v>127293</v>
      </c>
      <c r="O32" s="118"/>
      <c r="P32" s="44">
        <f>SUM(F32:N32)</f>
        <v>189665</v>
      </c>
      <c r="Q32" s="44"/>
      <c r="R32" s="117"/>
    </row>
    <row r="33" spans="2:18" ht="19.5">
      <c r="B33" s="105"/>
      <c r="D33" s="44"/>
      <c r="E33" s="44"/>
      <c r="F33" s="44"/>
      <c r="G33" s="44"/>
      <c r="H33" s="44"/>
      <c r="I33" s="44"/>
      <c r="J33" s="44"/>
      <c r="K33" s="44"/>
      <c r="L33" s="44"/>
      <c r="M33" s="44"/>
      <c r="N33" s="44"/>
      <c r="O33" s="44"/>
      <c r="P33" s="44"/>
      <c r="Q33" s="44"/>
      <c r="R33" s="117"/>
    </row>
    <row r="34" spans="2:18" ht="19.5">
      <c r="B34" s="105" t="s">
        <v>92</v>
      </c>
      <c r="D34" s="46">
        <v>0</v>
      </c>
      <c r="E34" s="46"/>
      <c r="F34" s="46">
        <v>0</v>
      </c>
      <c r="G34" s="46"/>
      <c r="H34" s="46">
        <v>0</v>
      </c>
      <c r="I34" s="46"/>
      <c r="J34" s="46">
        <v>0</v>
      </c>
      <c r="K34" s="46"/>
      <c r="L34" s="46">
        <v>0</v>
      </c>
      <c r="M34" s="46"/>
      <c r="N34" s="46">
        <v>20713</v>
      </c>
      <c r="O34" s="119"/>
      <c r="P34" s="46">
        <f>SUM(F34:N34)</f>
        <v>20713</v>
      </c>
      <c r="Q34" s="44"/>
      <c r="R34" s="117"/>
    </row>
    <row r="35" spans="2:18" ht="19.5">
      <c r="B35" s="105"/>
      <c r="D35" s="46"/>
      <c r="E35" s="46"/>
      <c r="F35" s="46"/>
      <c r="G35" s="46"/>
      <c r="H35" s="46"/>
      <c r="I35" s="46"/>
      <c r="J35" s="46"/>
      <c r="K35" s="46"/>
      <c r="L35" s="46"/>
      <c r="M35" s="46"/>
      <c r="N35" s="46"/>
      <c r="O35" s="119"/>
      <c r="P35" s="46"/>
      <c r="Q35" s="44"/>
      <c r="R35" s="117"/>
    </row>
    <row r="36" spans="2:18" ht="19.5">
      <c r="B36" s="120" t="s">
        <v>83</v>
      </c>
      <c r="D36" s="46"/>
      <c r="E36" s="46"/>
      <c r="F36" s="46"/>
      <c r="G36" s="46"/>
      <c r="H36" s="46"/>
      <c r="I36" s="46"/>
      <c r="J36" s="46"/>
      <c r="K36" s="46"/>
      <c r="L36" s="46"/>
      <c r="M36" s="46"/>
      <c r="N36" s="46"/>
      <c r="O36" s="46"/>
      <c r="P36" s="46"/>
      <c r="Q36" s="44"/>
      <c r="R36" s="117"/>
    </row>
    <row r="37" spans="2:18" ht="19.5">
      <c r="B37" s="120" t="s">
        <v>84</v>
      </c>
      <c r="D37" s="46">
        <v>5950</v>
      </c>
      <c r="E37" s="46"/>
      <c r="F37" s="46">
        <v>5950</v>
      </c>
      <c r="G37" s="46"/>
      <c r="H37" s="46">
        <v>0</v>
      </c>
      <c r="I37" s="46"/>
      <c r="J37" s="46">
        <v>25</v>
      </c>
      <c r="K37" s="46"/>
      <c r="L37" s="46">
        <v>0</v>
      </c>
      <c r="M37" s="46"/>
      <c r="N37" s="46">
        <v>0</v>
      </c>
      <c r="O37" s="46"/>
      <c r="P37" s="46">
        <f>SUM(F37:N37)</f>
        <v>5975</v>
      </c>
      <c r="Q37" s="44"/>
      <c r="R37" s="117"/>
    </row>
    <row r="38" spans="2:18" ht="19.5">
      <c r="B38" s="120"/>
      <c r="D38" s="46"/>
      <c r="E38" s="46"/>
      <c r="F38" s="46"/>
      <c r="G38" s="46"/>
      <c r="H38" s="46"/>
      <c r="I38" s="46"/>
      <c r="J38" s="46"/>
      <c r="K38" s="46"/>
      <c r="L38" s="46"/>
      <c r="M38" s="46"/>
      <c r="N38" s="46"/>
      <c r="O38" s="46"/>
      <c r="P38" s="46"/>
      <c r="Q38" s="44"/>
      <c r="R38" s="117"/>
    </row>
    <row r="39" spans="2:18" ht="19.5">
      <c r="B39" s="105" t="s">
        <v>85</v>
      </c>
      <c r="D39" s="46"/>
      <c r="E39" s="46"/>
      <c r="F39" s="46"/>
      <c r="G39" s="46"/>
      <c r="H39" s="46"/>
      <c r="I39" s="46"/>
      <c r="J39" s="46"/>
      <c r="K39" s="46"/>
      <c r="L39" s="46"/>
      <c r="M39" s="46"/>
      <c r="N39" s="46"/>
      <c r="O39" s="46"/>
      <c r="P39" s="46"/>
      <c r="Q39" s="44"/>
      <c r="R39" s="117"/>
    </row>
    <row r="40" spans="2:18" ht="19.5">
      <c r="B40" s="105" t="s">
        <v>93</v>
      </c>
      <c r="D40" s="46">
        <v>0</v>
      </c>
      <c r="E40" s="46"/>
      <c r="F40" s="46">
        <v>0</v>
      </c>
      <c r="G40" s="46"/>
      <c r="H40" s="46">
        <v>0</v>
      </c>
      <c r="I40" s="46"/>
      <c r="J40" s="46">
        <v>0</v>
      </c>
      <c r="K40" s="46"/>
      <c r="L40" s="46">
        <v>0</v>
      </c>
      <c r="M40" s="46"/>
      <c r="N40" s="46">
        <v>-3503</v>
      </c>
      <c r="O40" s="46"/>
      <c r="P40" s="46">
        <f>SUM(F40:N40)</f>
        <v>-3503</v>
      </c>
      <c r="Q40" s="44"/>
      <c r="R40" s="117"/>
    </row>
    <row r="41" spans="2:18" ht="19.5">
      <c r="B41" s="105"/>
      <c r="D41" s="44"/>
      <c r="E41" s="44"/>
      <c r="F41" s="44"/>
      <c r="G41" s="44"/>
      <c r="H41" s="44"/>
      <c r="I41" s="44"/>
      <c r="J41" s="44"/>
      <c r="K41" s="44"/>
      <c r="L41" s="44"/>
      <c r="M41" s="44"/>
      <c r="N41" s="44"/>
      <c r="O41" s="44"/>
      <c r="P41" s="44"/>
      <c r="Q41" s="44"/>
      <c r="R41" s="117"/>
    </row>
    <row r="42" spans="2:18" ht="19.5">
      <c r="B42" s="105" t="s">
        <v>87</v>
      </c>
      <c r="D42" s="46">
        <v>0</v>
      </c>
      <c r="E42" s="46"/>
      <c r="F42" s="46">
        <v>0</v>
      </c>
      <c r="G42" s="46"/>
      <c r="H42" s="46">
        <v>0</v>
      </c>
      <c r="I42" s="46"/>
      <c r="J42" s="46">
        <v>0</v>
      </c>
      <c r="K42" s="46"/>
      <c r="L42" s="46">
        <v>0</v>
      </c>
      <c r="M42" s="46"/>
      <c r="N42" s="46">
        <v>0</v>
      </c>
      <c r="O42" s="46"/>
      <c r="P42" s="46">
        <f>SUM(F42:N42)</f>
        <v>0</v>
      </c>
      <c r="Q42" s="44"/>
      <c r="R42" s="117"/>
    </row>
    <row r="43" spans="2:18" ht="19.5">
      <c r="B43" s="105"/>
      <c r="D43" s="44"/>
      <c r="E43" s="44"/>
      <c r="F43" s="44"/>
      <c r="G43" s="44"/>
      <c r="H43" s="44"/>
      <c r="I43" s="44"/>
      <c r="J43" s="44"/>
      <c r="K43" s="44"/>
      <c r="L43" s="44"/>
      <c r="M43" s="44"/>
      <c r="N43" s="44"/>
      <c r="O43" s="44"/>
      <c r="P43" s="44"/>
      <c r="Q43" s="44"/>
      <c r="R43" s="117"/>
    </row>
    <row r="44" spans="2:18" ht="19.5">
      <c r="B44" s="105" t="s">
        <v>88</v>
      </c>
      <c r="D44" s="44"/>
      <c r="E44" s="44"/>
      <c r="F44" s="44"/>
      <c r="G44" s="44"/>
      <c r="H44" s="44"/>
      <c r="I44" s="44"/>
      <c r="J44" s="44"/>
      <c r="K44" s="44"/>
      <c r="L44" s="44"/>
      <c r="M44" s="44"/>
      <c r="N44" s="44"/>
      <c r="O44" s="44"/>
      <c r="P44" s="44"/>
      <c r="Q44" s="44"/>
      <c r="R44" s="117"/>
    </row>
    <row r="45" spans="2:18" ht="19.5">
      <c r="B45" s="105" t="s">
        <v>89</v>
      </c>
      <c r="D45" s="46">
        <v>0</v>
      </c>
      <c r="E45" s="44"/>
      <c r="F45" s="46">
        <v>0</v>
      </c>
      <c r="G45" s="44"/>
      <c r="H45" s="46">
        <v>0</v>
      </c>
      <c r="I45" s="44"/>
      <c r="J45" s="46">
        <v>0</v>
      </c>
      <c r="K45" s="44"/>
      <c r="L45" s="44">
        <v>66</v>
      </c>
      <c r="M45" s="44"/>
      <c r="N45" s="46">
        <v>0</v>
      </c>
      <c r="O45" s="44"/>
      <c r="P45" s="46">
        <f>SUM(F45:N45)</f>
        <v>66</v>
      </c>
      <c r="Q45" s="44"/>
      <c r="R45" s="117"/>
    </row>
    <row r="46" spans="2:19" ht="20.25" thickBot="1">
      <c r="B46" s="120"/>
      <c r="D46" s="111"/>
      <c r="E46" s="112"/>
      <c r="F46" s="111"/>
      <c r="G46" s="113"/>
      <c r="H46" s="114"/>
      <c r="I46" s="113"/>
      <c r="J46" s="115"/>
      <c r="K46" s="113"/>
      <c r="L46" s="114"/>
      <c r="M46" s="98"/>
      <c r="N46" s="114"/>
      <c r="O46" s="98"/>
      <c r="P46" s="114"/>
      <c r="Q46" s="87"/>
      <c r="R46" s="87"/>
      <c r="S46" s="87"/>
    </row>
    <row r="47" spans="2:18" ht="19.5">
      <c r="B47" s="105"/>
      <c r="D47" s="100"/>
      <c r="E47" s="100"/>
      <c r="F47" s="100"/>
      <c r="G47" s="100"/>
      <c r="H47" s="100"/>
      <c r="I47" s="100"/>
      <c r="J47" s="100"/>
      <c r="K47" s="100"/>
      <c r="L47" s="100"/>
      <c r="M47" s="98"/>
      <c r="N47" s="113"/>
      <c r="O47" s="113"/>
      <c r="P47" s="113"/>
      <c r="Q47" s="44"/>
      <c r="R47" s="117"/>
    </row>
    <row r="48" spans="2:18" ht="20.25" thickBot="1">
      <c r="B48" s="77" t="s">
        <v>94</v>
      </c>
      <c r="D48" s="116">
        <f>SUM(D32:D46)</f>
        <v>68210</v>
      </c>
      <c r="E48" s="100"/>
      <c r="F48" s="116">
        <f>SUM(F32:F46)</f>
        <v>68219</v>
      </c>
      <c r="G48" s="100"/>
      <c r="H48" s="116">
        <f>SUM(H32:H46)</f>
        <v>-10</v>
      </c>
      <c r="I48" s="100"/>
      <c r="J48" s="116">
        <f>SUM(J32:J46)</f>
        <v>34</v>
      </c>
      <c r="K48" s="100"/>
      <c r="L48" s="116">
        <f>SUM(L32:L46)</f>
        <v>170</v>
      </c>
      <c r="M48" s="98"/>
      <c r="N48" s="116">
        <f>SUM(N32:N46)</f>
        <v>144503</v>
      </c>
      <c r="O48" s="116"/>
      <c r="P48" s="116">
        <f>SUM(P32:P46)</f>
        <v>212916</v>
      </c>
      <c r="Q48" s="44"/>
      <c r="R48" s="117"/>
    </row>
    <row r="49" spans="2:18" ht="19.5">
      <c r="B49" s="120"/>
      <c r="D49" s="44"/>
      <c r="E49" s="44"/>
      <c r="F49" s="44"/>
      <c r="G49" s="44"/>
      <c r="H49" s="44"/>
      <c r="I49" s="44"/>
      <c r="J49" s="44"/>
      <c r="K49" s="44"/>
      <c r="L49" s="44"/>
      <c r="M49" s="44"/>
      <c r="N49" s="44"/>
      <c r="O49" s="44"/>
      <c r="P49" s="44"/>
      <c r="Q49" s="44"/>
      <c r="R49" s="117"/>
    </row>
    <row r="50" spans="2:17" ht="19.5">
      <c r="B50" s="105"/>
      <c r="C50" s="105"/>
      <c r="D50" s="44"/>
      <c r="E50" s="44"/>
      <c r="F50" s="44"/>
      <c r="G50" s="44"/>
      <c r="H50" s="44"/>
      <c r="I50" s="44"/>
      <c r="J50" s="44"/>
      <c r="K50" s="44"/>
      <c r="L50" s="44"/>
      <c r="M50" s="44"/>
      <c r="N50" s="44"/>
      <c r="O50" s="44"/>
      <c r="P50" s="44"/>
      <c r="Q50" s="118"/>
    </row>
    <row r="51" spans="2:17" ht="19.5">
      <c r="B51" s="105"/>
      <c r="C51" s="105"/>
      <c r="D51" s="44"/>
      <c r="E51" s="44"/>
      <c r="F51" s="44"/>
      <c r="G51" s="44"/>
      <c r="H51" s="44"/>
      <c r="I51" s="44"/>
      <c r="J51" s="44"/>
      <c r="K51" s="44"/>
      <c r="L51" s="44"/>
      <c r="M51" s="44"/>
      <c r="N51" s="44"/>
      <c r="O51" s="44"/>
      <c r="P51" s="44"/>
      <c r="Q51" s="118"/>
    </row>
    <row r="52" spans="2:17" ht="19.5">
      <c r="B52" s="117"/>
      <c r="C52" s="105"/>
      <c r="D52" s="44"/>
      <c r="E52" s="44"/>
      <c r="F52" s="44"/>
      <c r="G52" s="44"/>
      <c r="H52" s="44"/>
      <c r="I52" s="44"/>
      <c r="J52" s="44"/>
      <c r="K52" s="44"/>
      <c r="L52" s="44"/>
      <c r="M52" s="44"/>
      <c r="N52" s="44"/>
      <c r="O52" s="44"/>
      <c r="P52" s="44"/>
      <c r="Q52" s="118"/>
    </row>
    <row r="53" spans="4:16" ht="19.5">
      <c r="D53" s="121"/>
      <c r="E53" s="121"/>
      <c r="F53" s="121"/>
      <c r="G53" s="121"/>
      <c r="H53" s="121"/>
      <c r="I53" s="121"/>
      <c r="J53" s="121"/>
      <c r="K53" s="121"/>
      <c r="L53" s="121"/>
      <c r="M53" s="121"/>
      <c r="N53" s="121"/>
      <c r="O53" s="121"/>
      <c r="P53" s="121"/>
    </row>
    <row r="54" spans="5:16" ht="19.5">
      <c r="E54" s="121"/>
      <c r="F54" s="121"/>
      <c r="G54" s="121"/>
      <c r="H54" s="121"/>
      <c r="I54" s="121"/>
      <c r="J54" s="121"/>
      <c r="K54" s="121"/>
      <c r="L54" s="121"/>
      <c r="M54" s="121"/>
      <c r="N54" s="121"/>
      <c r="O54" s="121"/>
      <c r="P54" s="121"/>
    </row>
    <row r="55" spans="2:16" ht="19.5">
      <c r="B55" s="122" t="s">
        <v>95</v>
      </c>
      <c r="E55" s="121"/>
      <c r="F55" s="121"/>
      <c r="G55" s="121"/>
      <c r="H55" s="121"/>
      <c r="I55" s="121"/>
      <c r="J55" s="121"/>
      <c r="K55" s="121"/>
      <c r="L55" s="121"/>
      <c r="M55" s="121"/>
      <c r="N55" s="121"/>
      <c r="O55" s="121"/>
      <c r="P55" s="121"/>
    </row>
    <row r="56" spans="2:16" ht="19.5">
      <c r="B56" s="122" t="s">
        <v>96</v>
      </c>
      <c r="E56" s="121"/>
      <c r="F56" s="121"/>
      <c r="G56" s="121"/>
      <c r="H56" s="121"/>
      <c r="I56" s="121"/>
      <c r="J56" s="121"/>
      <c r="K56" s="121"/>
      <c r="L56" s="121"/>
      <c r="M56" s="121"/>
      <c r="N56" s="121"/>
      <c r="O56" s="121"/>
      <c r="P56" s="121"/>
    </row>
    <row r="57" spans="2:16" ht="19.5">
      <c r="B57" s="117" t="s">
        <v>97</v>
      </c>
      <c r="E57" s="121"/>
      <c r="F57" s="121"/>
      <c r="G57" s="121"/>
      <c r="H57" s="121"/>
      <c r="I57" s="121"/>
      <c r="J57" s="121"/>
      <c r="K57" s="121"/>
      <c r="L57" s="121"/>
      <c r="M57" s="121"/>
      <c r="N57" s="121"/>
      <c r="O57" s="121"/>
      <c r="P57" s="121"/>
    </row>
    <row r="58" spans="5:16" ht="19.5">
      <c r="E58" s="121"/>
      <c r="F58" s="121"/>
      <c r="G58" s="121"/>
      <c r="H58" s="121"/>
      <c r="I58" s="121"/>
      <c r="J58" s="121"/>
      <c r="K58" s="121"/>
      <c r="L58" s="121"/>
      <c r="M58" s="121"/>
      <c r="N58" s="121"/>
      <c r="O58" s="121"/>
      <c r="P58" s="121"/>
    </row>
    <row r="59" spans="5:16" ht="19.5">
      <c r="E59" s="121"/>
      <c r="F59" s="121"/>
      <c r="G59" s="121"/>
      <c r="H59" s="121"/>
      <c r="I59" s="121"/>
      <c r="J59" s="121"/>
      <c r="K59" s="121"/>
      <c r="L59" s="121"/>
      <c r="M59" s="121"/>
      <c r="N59" s="121"/>
      <c r="O59" s="121"/>
      <c r="P59" s="121"/>
    </row>
  </sheetData>
  <sheetProtection/>
  <mergeCells count="2">
    <mergeCell ref="D6:F8"/>
    <mergeCell ref="L8:L9"/>
  </mergeCells>
  <printOptions/>
  <pageMargins left="0.23" right="0.25" top="0.45" bottom="0.18" header="0.22" footer="0.38"/>
  <pageSetup horizontalDpi="1200" verticalDpi="1200" orientation="portrait" paperSize="9" scale="72" r:id="rId1"/>
</worksheet>
</file>

<file path=xl/worksheets/sheet4.xml><?xml version="1.0" encoding="utf-8"?>
<worksheet xmlns="http://schemas.openxmlformats.org/spreadsheetml/2006/main" xmlns:r="http://schemas.openxmlformats.org/officeDocument/2006/relationships">
  <dimension ref="B1:O204"/>
  <sheetViews>
    <sheetView zoomScaleSheetLayoutView="50" zoomScalePageLayoutView="0" workbookViewId="0" topLeftCell="A1">
      <pane xSplit="4" ySplit="6" topLeftCell="E31" activePane="bottomRight" state="frozen"/>
      <selection pane="topLeft" activeCell="A1" sqref="A1"/>
      <selection pane="topRight" activeCell="E1" sqref="E1"/>
      <selection pane="bottomLeft" activeCell="A7" sqref="A7"/>
      <selection pane="bottomRight" activeCell="F55" sqref="F55"/>
    </sheetView>
  </sheetViews>
  <sheetFormatPr defaultColWidth="9.140625" defaultRowHeight="12.75"/>
  <cols>
    <col min="1" max="1" width="2.8515625" style="0" customWidth="1"/>
    <col min="3" max="3" width="11.140625" style="0" customWidth="1"/>
    <col min="4" max="4" width="12.8515625" style="0" customWidth="1"/>
    <col min="5" max="5" width="2.421875" style="0" customWidth="1"/>
    <col min="6" max="6" width="20.7109375" style="64" customWidth="1"/>
    <col min="7" max="7" width="3.8515625" style="64" customWidth="1"/>
    <col min="8" max="8" width="20.7109375" style="64" customWidth="1"/>
    <col min="9" max="9" width="2.421875" style="64" customWidth="1"/>
  </cols>
  <sheetData>
    <row r="1" spans="2:9" ht="16.5">
      <c r="B1" s="3" t="s">
        <v>0</v>
      </c>
      <c r="C1" s="4"/>
      <c r="D1" s="4"/>
      <c r="E1" s="4"/>
      <c r="F1" s="13"/>
      <c r="G1" s="13"/>
      <c r="H1" s="13"/>
      <c r="I1" s="13"/>
    </row>
    <row r="2" spans="2:9" ht="17.25" customHeight="1">
      <c r="B2" s="4"/>
      <c r="C2" s="4"/>
      <c r="D2" s="4"/>
      <c r="E2" s="4"/>
      <c r="F2" s="13"/>
      <c r="G2" s="13"/>
      <c r="H2" s="13"/>
      <c r="I2" s="13"/>
    </row>
    <row r="3" spans="2:9" ht="16.5">
      <c r="B3" s="3" t="s">
        <v>34</v>
      </c>
      <c r="C3" s="4"/>
      <c r="D3" s="4"/>
      <c r="E3" s="4"/>
      <c r="F3" s="13"/>
      <c r="G3" s="13"/>
      <c r="H3" s="13"/>
      <c r="I3" s="13"/>
    </row>
    <row r="4" spans="2:9" ht="16.5" customHeight="1">
      <c r="B4" s="3" t="s">
        <v>35</v>
      </c>
      <c r="C4" s="4"/>
      <c r="D4" s="4"/>
      <c r="E4" s="4"/>
      <c r="F4" s="40"/>
      <c r="G4" s="13"/>
      <c r="H4" s="40" t="s">
        <v>36</v>
      </c>
      <c r="I4" s="13"/>
    </row>
    <row r="5" spans="2:9" ht="18.75" customHeight="1">
      <c r="B5" s="3"/>
      <c r="C5" s="4"/>
      <c r="D5" s="4"/>
      <c r="E5" s="4"/>
      <c r="F5" s="41" t="s">
        <v>37</v>
      </c>
      <c r="G5" s="13"/>
      <c r="H5" s="40" t="s">
        <v>37</v>
      </c>
      <c r="I5" s="13"/>
    </row>
    <row r="6" spans="2:9" ht="16.5">
      <c r="B6" s="3"/>
      <c r="C6" s="4"/>
      <c r="D6" s="4"/>
      <c r="E6" s="4"/>
      <c r="F6" s="42" t="s">
        <v>38</v>
      </c>
      <c r="G6" s="13"/>
      <c r="H6" s="42" t="s">
        <v>39</v>
      </c>
      <c r="I6" s="13"/>
    </row>
    <row r="7" spans="2:9" ht="16.5">
      <c r="B7" s="4"/>
      <c r="C7" s="4"/>
      <c r="D7" s="4"/>
      <c r="E7" s="4"/>
      <c r="F7" s="40" t="s">
        <v>8</v>
      </c>
      <c r="G7" s="13"/>
      <c r="H7" s="40" t="s">
        <v>8</v>
      </c>
      <c r="I7" s="13"/>
    </row>
    <row r="8" spans="2:9" ht="16.5">
      <c r="B8" s="3" t="s">
        <v>40</v>
      </c>
      <c r="C8" s="4"/>
      <c r="D8" s="4"/>
      <c r="E8" s="4"/>
      <c r="F8" s="13"/>
      <c r="G8" s="13"/>
      <c r="H8" s="13"/>
      <c r="I8" s="13"/>
    </row>
    <row r="9" spans="2:9" ht="16.5">
      <c r="B9" s="43" t="s">
        <v>41</v>
      </c>
      <c r="C9" s="43"/>
      <c r="D9" s="43"/>
      <c r="E9" s="4"/>
      <c r="F9" s="44">
        <f>+'[1]BS-working'!F9</f>
        <v>24262</v>
      </c>
      <c r="G9" s="15"/>
      <c r="H9" s="15">
        <v>22854</v>
      </c>
      <c r="I9" s="45"/>
    </row>
    <row r="10" spans="2:9" ht="16.5">
      <c r="B10" s="43" t="s">
        <v>42</v>
      </c>
      <c r="C10" s="43"/>
      <c r="D10" s="43"/>
      <c r="E10" s="4"/>
      <c r="F10" s="46">
        <f>+'[1]BS-working'!F10</f>
        <v>0</v>
      </c>
      <c r="G10" s="15"/>
      <c r="H10" s="15">
        <v>0</v>
      </c>
      <c r="I10" s="45"/>
    </row>
    <row r="11" spans="2:9" ht="16.5">
      <c r="B11" s="43" t="s">
        <v>43</v>
      </c>
      <c r="C11" s="43"/>
      <c r="D11" s="43"/>
      <c r="E11" s="4"/>
      <c r="F11" s="44">
        <f>+'[1]BS-working'!F11</f>
        <v>15394</v>
      </c>
      <c r="G11" s="15"/>
      <c r="H11" s="15">
        <v>15509</v>
      </c>
      <c r="I11" s="45"/>
    </row>
    <row r="12" spans="2:9" ht="16.5">
      <c r="B12" s="43" t="s">
        <v>44</v>
      </c>
      <c r="C12" s="43"/>
      <c r="D12" s="43"/>
      <c r="E12" s="4"/>
      <c r="F12" s="44">
        <f>+'[1]BS-working'!F12</f>
        <v>15737</v>
      </c>
      <c r="G12" s="15"/>
      <c r="H12" s="15">
        <v>15567</v>
      </c>
      <c r="I12" s="47"/>
    </row>
    <row r="13" spans="2:9" ht="16.5">
      <c r="B13" s="43" t="s">
        <v>45</v>
      </c>
      <c r="C13" s="43"/>
      <c r="D13" s="43"/>
      <c r="E13" s="4"/>
      <c r="F13" s="46">
        <f>+'[1]BS-working'!F13</f>
        <v>0</v>
      </c>
      <c r="G13" s="15"/>
      <c r="H13" s="15">
        <v>1813</v>
      </c>
      <c r="I13" s="48"/>
    </row>
    <row r="14" spans="2:9" ht="16.5">
      <c r="B14" s="43" t="s">
        <v>46</v>
      </c>
      <c r="C14" s="43"/>
      <c r="D14" s="43"/>
      <c r="E14" s="4"/>
      <c r="F14" s="44">
        <f>+'[1]BS-working'!F14</f>
        <v>43</v>
      </c>
      <c r="G14" s="15"/>
      <c r="H14" s="15">
        <v>47</v>
      </c>
      <c r="I14" s="48"/>
    </row>
    <row r="15" spans="2:9" ht="16.5">
      <c r="B15" s="43"/>
      <c r="C15" s="43"/>
      <c r="D15" s="43"/>
      <c r="E15" s="4"/>
      <c r="F15" s="49"/>
      <c r="G15" s="15"/>
      <c r="H15" s="17"/>
      <c r="I15" s="48"/>
    </row>
    <row r="16" spans="2:9" s="52" customFormat="1" ht="16.5">
      <c r="B16" s="43"/>
      <c r="C16" s="43"/>
      <c r="D16" s="43"/>
      <c r="E16" s="4"/>
      <c r="F16" s="50">
        <f>SUM(F9:F15)</f>
        <v>55436</v>
      </c>
      <c r="G16" s="15"/>
      <c r="H16" s="50">
        <f>SUM(H9:H14)</f>
        <v>55790</v>
      </c>
      <c r="I16" s="51"/>
    </row>
    <row r="17" spans="2:9" s="52" customFormat="1" ht="16.5">
      <c r="B17" s="43"/>
      <c r="C17" s="43"/>
      <c r="D17" s="43"/>
      <c r="E17" s="4"/>
      <c r="F17" s="44"/>
      <c r="G17" s="15"/>
      <c r="H17" s="15"/>
      <c r="I17" s="51"/>
    </row>
    <row r="18" spans="2:9" ht="16.5">
      <c r="B18" s="53" t="s">
        <v>47</v>
      </c>
      <c r="C18" s="43"/>
      <c r="D18" s="43"/>
      <c r="E18" s="4"/>
      <c r="F18" s="44"/>
      <c r="G18" s="15"/>
      <c r="H18" s="15"/>
      <c r="I18" s="48"/>
    </row>
    <row r="19" spans="2:9" ht="16.5">
      <c r="B19" s="4" t="s">
        <v>48</v>
      </c>
      <c r="C19" s="54"/>
      <c r="D19" s="43"/>
      <c r="E19" s="4"/>
      <c r="F19" s="44">
        <f>+'[1]BS-working'!F19</f>
        <v>96134</v>
      </c>
      <c r="G19" s="15"/>
      <c r="H19" s="44">
        <v>101254</v>
      </c>
      <c r="I19" s="47"/>
    </row>
    <row r="20" spans="2:9" ht="16.5">
      <c r="B20" s="4" t="s">
        <v>49</v>
      </c>
      <c r="C20" s="54"/>
      <c r="D20" s="43"/>
      <c r="E20" s="4"/>
      <c r="F20" s="44">
        <f>+'[1]BS-working'!F20</f>
        <v>141868</v>
      </c>
      <c r="G20" s="15"/>
      <c r="H20" s="44">
        <v>131338</v>
      </c>
      <c r="I20" s="47"/>
    </row>
    <row r="21" spans="2:9" ht="16.5">
      <c r="B21" s="4" t="s">
        <v>50</v>
      </c>
      <c r="C21" s="54"/>
      <c r="D21" s="43"/>
      <c r="E21" s="4"/>
      <c r="F21" s="44">
        <f>+'[1]BS-working'!F21</f>
        <v>1059</v>
      </c>
      <c r="G21" s="15"/>
      <c r="H21" s="44">
        <v>705</v>
      </c>
      <c r="I21" s="47"/>
    </row>
    <row r="22" spans="2:9" ht="16.5">
      <c r="B22" s="4" t="s">
        <v>51</v>
      </c>
      <c r="C22" s="54"/>
      <c r="D22" s="43"/>
      <c r="E22" s="4"/>
      <c r="F22" s="44">
        <f>+'[1]BS-working'!F22</f>
        <v>92748</v>
      </c>
      <c r="G22" s="15"/>
      <c r="H22" s="44">
        <v>88713</v>
      </c>
      <c r="I22" s="47"/>
    </row>
    <row r="23" spans="2:9" ht="16.5">
      <c r="B23" s="4"/>
      <c r="C23" s="54"/>
      <c r="D23" s="43"/>
      <c r="E23" s="4"/>
      <c r="F23" s="44"/>
      <c r="G23" s="15"/>
      <c r="H23" s="44"/>
      <c r="I23" s="47"/>
    </row>
    <row r="24" spans="2:9" ht="16.5">
      <c r="B24" s="4"/>
      <c r="C24" s="54"/>
      <c r="D24" s="43"/>
      <c r="E24" s="4"/>
      <c r="F24" s="50">
        <f>SUM(F19:F23)</f>
        <v>331809</v>
      </c>
      <c r="G24" s="15"/>
      <c r="H24" s="50">
        <f>SUM(H19:H23)</f>
        <v>322010</v>
      </c>
      <c r="I24" s="47"/>
    </row>
    <row r="25" spans="2:9" ht="16.5">
      <c r="B25" s="43"/>
      <c r="C25" s="43"/>
      <c r="D25" s="43"/>
      <c r="E25" s="4"/>
      <c r="F25" s="44"/>
      <c r="G25" s="15"/>
      <c r="H25" s="55"/>
      <c r="I25" s="47"/>
    </row>
    <row r="26" spans="2:9" ht="16.5">
      <c r="B26" s="53" t="s">
        <v>52</v>
      </c>
      <c r="C26" s="43"/>
      <c r="D26" s="43"/>
      <c r="E26" s="4"/>
      <c r="F26" s="44"/>
      <c r="G26" s="15"/>
      <c r="H26" s="44"/>
      <c r="I26" s="47"/>
    </row>
    <row r="27" spans="2:9" ht="16.5">
      <c r="B27" s="4" t="s">
        <v>53</v>
      </c>
      <c r="C27" s="54"/>
      <c r="D27" s="43"/>
      <c r="E27" s="4"/>
      <c r="F27" s="44">
        <f>+'[1]BS-working'!F27</f>
        <v>112443</v>
      </c>
      <c r="G27" s="15"/>
      <c r="H27" s="44">
        <v>123041</v>
      </c>
      <c r="I27" s="47"/>
    </row>
    <row r="28" spans="2:9" ht="16.5">
      <c r="B28" s="4" t="s">
        <v>54</v>
      </c>
      <c r="C28" s="54"/>
      <c r="D28" s="43"/>
      <c r="E28" s="4"/>
      <c r="F28" s="44">
        <f>+'[1]BS-working'!F28</f>
        <v>3735</v>
      </c>
      <c r="G28" s="15"/>
      <c r="H28" s="44">
        <v>2867</v>
      </c>
      <c r="I28" s="47"/>
    </row>
    <row r="29" spans="2:9" ht="16.5">
      <c r="B29" s="4" t="s">
        <v>55</v>
      </c>
      <c r="C29" s="54"/>
      <c r="D29" s="43"/>
      <c r="E29" s="4"/>
      <c r="F29" s="44">
        <f>+'[1]BS-working'!F29</f>
        <v>35234</v>
      </c>
      <c r="G29" s="15"/>
      <c r="H29" s="44">
        <v>32734</v>
      </c>
      <c r="I29" s="47"/>
    </row>
    <row r="30" spans="2:9" ht="16.5">
      <c r="B30" s="43"/>
      <c r="D30" s="43"/>
      <c r="E30" s="4"/>
      <c r="F30" s="56">
        <f>SUM(F27:F29)</f>
        <v>151412</v>
      </c>
      <c r="G30" s="15"/>
      <c r="H30" s="56">
        <f>SUM(H27:H29)</f>
        <v>158642</v>
      </c>
      <c r="I30" s="57"/>
    </row>
    <row r="31" spans="2:9" ht="16.5">
      <c r="B31" s="43"/>
      <c r="C31" s="43"/>
      <c r="D31" s="43"/>
      <c r="E31" s="4"/>
      <c r="F31" s="44"/>
      <c r="G31" s="15"/>
      <c r="H31" s="15"/>
      <c r="I31" s="47"/>
    </row>
    <row r="32" spans="2:9" ht="17.25" thickBot="1">
      <c r="B32" s="53" t="s">
        <v>56</v>
      </c>
      <c r="C32" s="43"/>
      <c r="D32" s="43"/>
      <c r="E32" s="4"/>
      <c r="F32" s="58">
        <f>F24-F30</f>
        <v>180397</v>
      </c>
      <c r="G32" s="15"/>
      <c r="H32" s="58">
        <f>H24-H30</f>
        <v>163368</v>
      </c>
      <c r="I32" s="47"/>
    </row>
    <row r="33" spans="2:9" ht="16.5">
      <c r="B33" s="43"/>
      <c r="C33" s="43"/>
      <c r="D33" s="43"/>
      <c r="E33" s="4"/>
      <c r="F33" s="59"/>
      <c r="G33" s="15"/>
      <c r="H33" s="60"/>
      <c r="I33" s="47"/>
    </row>
    <row r="34" spans="2:9" ht="16.5">
      <c r="B34" s="53" t="s">
        <v>57</v>
      </c>
      <c r="C34" s="43"/>
      <c r="D34" s="43"/>
      <c r="E34" s="4"/>
      <c r="F34" s="59"/>
      <c r="G34" s="15"/>
      <c r="H34" s="60"/>
      <c r="I34" s="61"/>
    </row>
    <row r="35" spans="2:9" ht="16.5">
      <c r="B35" s="43" t="s">
        <v>58</v>
      </c>
      <c r="C35" s="43"/>
      <c r="D35" s="43"/>
      <c r="E35" s="4"/>
      <c r="F35" s="44">
        <f>+'[1]BS-working'!F35</f>
        <v>3179</v>
      </c>
      <c r="G35" s="15"/>
      <c r="H35" s="15">
        <v>3401</v>
      </c>
      <c r="I35" s="47"/>
    </row>
    <row r="36" spans="2:9" ht="16.5">
      <c r="B36" s="43" t="s">
        <v>55</v>
      </c>
      <c r="C36" s="43"/>
      <c r="D36" s="43"/>
      <c r="E36" s="4"/>
      <c r="F36" s="44">
        <f>+'[1]BS-working'!F36</f>
        <v>397</v>
      </c>
      <c r="G36" s="15"/>
      <c r="H36" s="15">
        <v>290</v>
      </c>
      <c r="I36" s="47"/>
    </row>
    <row r="37" spans="2:9" ht="16.5">
      <c r="B37" s="43"/>
      <c r="C37" s="43"/>
      <c r="D37" s="43"/>
      <c r="E37" s="4"/>
      <c r="F37" s="50">
        <f>SUM(F35:F36)</f>
        <v>3576</v>
      </c>
      <c r="G37" s="15"/>
      <c r="H37" s="50">
        <f>SUM(H35:H36)</f>
        <v>3691</v>
      </c>
      <c r="I37" s="48"/>
    </row>
    <row r="38" spans="2:9" ht="16.5">
      <c r="B38" s="43"/>
      <c r="C38" s="43"/>
      <c r="D38" s="43"/>
      <c r="E38" s="4"/>
      <c r="F38" s="59"/>
      <c r="G38" s="15"/>
      <c r="H38" s="60"/>
      <c r="I38" s="47"/>
    </row>
    <row r="39" spans="2:9" ht="17.25" thickBot="1">
      <c r="B39" s="43"/>
      <c r="C39" s="43"/>
      <c r="D39" s="43"/>
      <c r="E39" s="4"/>
      <c r="F39" s="62">
        <f>F16+F32-F37</f>
        <v>232257</v>
      </c>
      <c r="G39" s="15"/>
      <c r="H39" s="62">
        <f>H16+H32-H37</f>
        <v>215467</v>
      </c>
      <c r="I39" s="47"/>
    </row>
    <row r="40" spans="2:9" ht="17.25" thickTop="1">
      <c r="B40" s="43"/>
      <c r="C40" s="43"/>
      <c r="D40" s="43"/>
      <c r="E40" s="4"/>
      <c r="F40" s="44"/>
      <c r="G40" s="15"/>
      <c r="H40" s="63"/>
      <c r="I40" s="48"/>
    </row>
    <row r="41" spans="2:9" ht="16.5">
      <c r="B41" s="53" t="s">
        <v>59</v>
      </c>
      <c r="C41" s="43"/>
      <c r="D41" s="43"/>
      <c r="E41" s="4"/>
      <c r="F41" s="44"/>
      <c r="G41" s="15"/>
      <c r="H41" s="15"/>
      <c r="I41" s="48"/>
    </row>
    <row r="42" spans="2:9" ht="16.5">
      <c r="B42" s="43" t="s">
        <v>60</v>
      </c>
      <c r="C42" s="43"/>
      <c r="D42" s="43"/>
      <c r="E42" s="4"/>
      <c r="F42" s="44">
        <f>+'[1]BS-working'!F42</f>
        <v>68489</v>
      </c>
      <c r="G42" s="15"/>
      <c r="H42" s="44">
        <v>68219</v>
      </c>
      <c r="I42" s="48"/>
    </row>
    <row r="43" spans="2:9" ht="16.5">
      <c r="B43" s="43" t="s">
        <v>61</v>
      </c>
      <c r="C43" s="43"/>
      <c r="D43" s="43"/>
      <c r="E43" s="4"/>
      <c r="F43" s="49">
        <f>+'[1]BS-working'!F43</f>
        <v>163768</v>
      </c>
      <c r="G43" s="15"/>
      <c r="H43" s="49">
        <v>147248</v>
      </c>
      <c r="I43" s="47"/>
    </row>
    <row r="44" spans="2:9" ht="16.5" hidden="1">
      <c r="B44" s="54" t="s">
        <v>62</v>
      </c>
      <c r="D44" s="43"/>
      <c r="E44" s="4"/>
      <c r="F44" s="44" t="e">
        <f>+#REF!</f>
        <v>#REF!</v>
      </c>
      <c r="G44" s="15"/>
      <c r="H44" s="63" t="s">
        <v>63</v>
      </c>
      <c r="I44" s="47"/>
    </row>
    <row r="45" spans="2:9" ht="16.5" hidden="1">
      <c r="B45" s="54" t="s">
        <v>64</v>
      </c>
      <c r="D45" s="43"/>
      <c r="E45" s="4"/>
      <c r="F45" s="44" t="e">
        <f>+#REF!</f>
        <v>#REF!</v>
      </c>
      <c r="G45" s="15"/>
      <c r="H45" s="63" t="s">
        <v>63</v>
      </c>
      <c r="I45" s="48"/>
    </row>
    <row r="46" spans="2:9" ht="16.5" hidden="1">
      <c r="B46" s="54" t="s">
        <v>65</v>
      </c>
      <c r="D46" s="43"/>
      <c r="E46" s="4"/>
      <c r="F46" s="44" t="e">
        <f>+#REF!</f>
        <v>#REF!</v>
      </c>
      <c r="G46" s="15"/>
      <c r="H46" s="63" t="s">
        <v>63</v>
      </c>
      <c r="I46" s="48"/>
    </row>
    <row r="47" spans="2:8" ht="16.5" hidden="1">
      <c r="B47" s="54" t="s">
        <v>66</v>
      </c>
      <c r="D47" s="43"/>
      <c r="E47" s="4"/>
      <c r="F47" s="44" t="e">
        <f>+#REF!</f>
        <v>#REF!</v>
      </c>
      <c r="G47" s="15"/>
      <c r="H47" s="63"/>
    </row>
    <row r="48" spans="2:9" ht="16.5" hidden="1">
      <c r="B48" s="54" t="s">
        <v>67</v>
      </c>
      <c r="D48" s="43"/>
      <c r="E48" s="4"/>
      <c r="F48" s="44" t="e">
        <f>+#REF!</f>
        <v>#REF!</v>
      </c>
      <c r="G48" s="15"/>
      <c r="H48" s="63"/>
      <c r="I48" s="48"/>
    </row>
    <row r="49" spans="2:9" ht="16.5" hidden="1">
      <c r="B49" s="54" t="s">
        <v>68</v>
      </c>
      <c r="D49" s="43"/>
      <c r="E49" s="4"/>
      <c r="F49" s="44" t="e">
        <f>+#REF!</f>
        <v>#REF!</v>
      </c>
      <c r="G49" s="15"/>
      <c r="H49" s="63"/>
      <c r="I49" s="48"/>
    </row>
    <row r="50" spans="2:9" ht="16.5" hidden="1">
      <c r="B50" s="43"/>
      <c r="C50" s="43"/>
      <c r="D50" s="43"/>
      <c r="E50" s="4"/>
      <c r="F50" s="49"/>
      <c r="G50" s="15"/>
      <c r="H50" s="65"/>
      <c r="I50" s="66"/>
    </row>
    <row r="51" spans="2:9" ht="16.5">
      <c r="B51" s="43"/>
      <c r="C51" s="43"/>
      <c r="D51" s="43"/>
      <c r="E51" s="4"/>
      <c r="F51" s="44"/>
      <c r="G51" s="15"/>
      <c r="H51" s="63"/>
      <c r="I51" s="47"/>
    </row>
    <row r="52" spans="2:9" ht="17.25" thickBot="1">
      <c r="B52" s="43" t="s">
        <v>69</v>
      </c>
      <c r="C52" s="43"/>
      <c r="D52" s="43"/>
      <c r="E52" s="4"/>
      <c r="F52" s="62">
        <f>SUM(F42:F43)</f>
        <v>232257</v>
      </c>
      <c r="G52" s="15"/>
      <c r="H52" s="62">
        <f>SUM(H42:H50)</f>
        <v>215467</v>
      </c>
      <c r="I52" s="47"/>
    </row>
    <row r="53" spans="2:8" ht="17.25" thickTop="1">
      <c r="B53" s="43"/>
      <c r="C53" s="43"/>
      <c r="D53" s="43"/>
      <c r="E53" s="4"/>
      <c r="F53" s="44"/>
      <c r="G53" s="15"/>
      <c r="H53" s="67"/>
    </row>
    <row r="54" spans="2:9" ht="16.5">
      <c r="B54" s="43"/>
      <c r="C54" s="43"/>
      <c r="D54" s="43"/>
      <c r="E54" s="4"/>
      <c r="F54" s="44"/>
      <c r="G54" s="15"/>
      <c r="H54" s="44"/>
      <c r="I54" s="47"/>
    </row>
    <row r="55" spans="2:8" ht="16.5" customHeight="1">
      <c r="B55" s="43" t="s">
        <v>70</v>
      </c>
      <c r="C55" s="43"/>
      <c r="D55" s="43"/>
      <c r="E55" s="4"/>
      <c r="F55" s="68">
        <f>F52/'[8]Shares outstandings'!$G$24*1000</f>
        <v>3.391692538647336</v>
      </c>
      <c r="G55" s="15"/>
      <c r="H55" s="68">
        <f>H52/(68209200/1000)</f>
        <v>3.158914046785478</v>
      </c>
    </row>
    <row r="56" spans="2:8" ht="16.5" customHeight="1">
      <c r="B56" s="43"/>
      <c r="C56" s="43"/>
      <c r="D56" s="43"/>
      <c r="E56" s="4"/>
      <c r="F56" s="68"/>
      <c r="G56" s="15"/>
      <c r="H56" s="68"/>
    </row>
    <row r="57" spans="2:8" ht="16.5" customHeight="1">
      <c r="B57" s="43"/>
      <c r="C57" s="43"/>
      <c r="D57" s="43"/>
      <c r="E57" s="4"/>
      <c r="F57" s="68"/>
      <c r="G57" s="15"/>
      <c r="H57" s="68"/>
    </row>
    <row r="58" spans="6:8" ht="12.75">
      <c r="F58" s="69"/>
      <c r="G58" s="69"/>
      <c r="H58" s="69"/>
    </row>
    <row r="59" spans="2:9" ht="12.75" customHeight="1">
      <c r="B59" s="70" t="s">
        <v>71</v>
      </c>
      <c r="C59" s="70"/>
      <c r="D59" s="70"/>
      <c r="E59" s="70"/>
      <c r="F59" s="70"/>
      <c r="G59" s="70"/>
      <c r="H59" s="70"/>
      <c r="I59" s="71"/>
    </row>
    <row r="60" spans="2:8" ht="12.75" customHeight="1">
      <c r="B60" s="70"/>
      <c r="C60" s="70"/>
      <c r="D60" s="70"/>
      <c r="E60" s="70"/>
      <c r="F60" s="70"/>
      <c r="G60" s="70"/>
      <c r="H60" s="70"/>
    </row>
    <row r="61" spans="2:9" ht="15" customHeight="1">
      <c r="B61" s="70"/>
      <c r="C61" s="70"/>
      <c r="D61" s="70"/>
      <c r="E61" s="70"/>
      <c r="F61" s="70"/>
      <c r="G61" s="70"/>
      <c r="H61" s="70"/>
      <c r="I61" s="72"/>
    </row>
    <row r="62" spans="2:8" ht="12.75" customHeight="1">
      <c r="B62" s="70"/>
      <c r="C62" s="70"/>
      <c r="D62" s="70"/>
      <c r="E62" s="70"/>
      <c r="F62" s="70"/>
      <c r="G62" s="70"/>
      <c r="H62" s="70"/>
    </row>
    <row r="63" spans="6:8" ht="12.75">
      <c r="F63" s="69"/>
      <c r="G63" s="69"/>
      <c r="H63" s="69"/>
    </row>
    <row r="64" spans="10:15" s="64" customFormat="1" ht="12.75" customHeight="1">
      <c r="J64"/>
      <c r="K64"/>
      <c r="L64"/>
      <c r="M64"/>
      <c r="N64"/>
      <c r="O64"/>
    </row>
    <row r="65" spans="10:15" s="64" customFormat="1" ht="12.75" customHeight="1">
      <c r="J65"/>
      <c r="K65"/>
      <c r="L65"/>
      <c r="M65"/>
      <c r="N65"/>
      <c r="O65"/>
    </row>
    <row r="66" spans="10:15" s="64" customFormat="1" ht="15" customHeight="1">
      <c r="J66"/>
      <c r="K66"/>
      <c r="L66"/>
      <c r="M66"/>
      <c r="N66"/>
      <c r="O66"/>
    </row>
    <row r="67" spans="10:15" s="64" customFormat="1" ht="12.75">
      <c r="J67"/>
      <c r="K67"/>
      <c r="L67"/>
      <c r="M67"/>
      <c r="N67"/>
      <c r="O67"/>
    </row>
    <row r="68" spans="2:15" s="64" customFormat="1" ht="12.75">
      <c r="B68"/>
      <c r="C68"/>
      <c r="D68"/>
      <c r="E68"/>
      <c r="F68" s="69"/>
      <c r="G68" s="69"/>
      <c r="H68" s="69"/>
      <c r="J68"/>
      <c r="K68"/>
      <c r="L68"/>
      <c r="M68"/>
      <c r="N68"/>
      <c r="O68"/>
    </row>
    <row r="69" spans="2:15" s="64" customFormat="1" ht="12.75">
      <c r="B69"/>
      <c r="C69"/>
      <c r="D69"/>
      <c r="E69"/>
      <c r="F69" s="69"/>
      <c r="G69" s="69"/>
      <c r="H69" s="69"/>
      <c r="J69"/>
      <c r="K69"/>
      <c r="L69"/>
      <c r="M69"/>
      <c r="N69"/>
      <c r="O69"/>
    </row>
    <row r="70" spans="2:15" s="64" customFormat="1" ht="12.75">
      <c r="B70"/>
      <c r="C70"/>
      <c r="D70"/>
      <c r="E70"/>
      <c r="F70" s="69"/>
      <c r="G70" s="69"/>
      <c r="H70" s="69"/>
      <c r="J70"/>
      <c r="K70"/>
      <c r="L70"/>
      <c r="M70"/>
      <c r="N70"/>
      <c r="O70"/>
    </row>
    <row r="71" spans="2:15" s="64" customFormat="1" ht="12.75">
      <c r="B71"/>
      <c r="C71"/>
      <c r="D71"/>
      <c r="E71"/>
      <c r="F71" s="69"/>
      <c r="G71" s="69"/>
      <c r="H71" s="69"/>
      <c r="J71"/>
      <c r="K71"/>
      <c r="L71"/>
      <c r="M71"/>
      <c r="N71"/>
      <c r="O71"/>
    </row>
    <row r="72" spans="2:15" s="64" customFormat="1" ht="12.75">
      <c r="B72"/>
      <c r="C72"/>
      <c r="D72"/>
      <c r="E72"/>
      <c r="F72" s="69"/>
      <c r="G72" s="69"/>
      <c r="H72" s="69"/>
      <c r="J72"/>
      <c r="K72"/>
      <c r="L72"/>
      <c r="M72"/>
      <c r="N72"/>
      <c r="O72"/>
    </row>
    <row r="73" spans="2:15" s="64" customFormat="1" ht="12.75">
      <c r="B73"/>
      <c r="C73"/>
      <c r="D73"/>
      <c r="E73"/>
      <c r="F73" s="69"/>
      <c r="G73" s="69"/>
      <c r="H73" s="69"/>
      <c r="J73"/>
      <c r="K73"/>
      <c r="L73"/>
      <c r="M73"/>
      <c r="N73"/>
      <c r="O73"/>
    </row>
    <row r="74" spans="2:15" s="64" customFormat="1" ht="12.75">
      <c r="B74"/>
      <c r="C74"/>
      <c r="D74"/>
      <c r="E74"/>
      <c r="F74" s="69"/>
      <c r="G74" s="69"/>
      <c r="H74" s="69"/>
      <c r="J74"/>
      <c r="K74"/>
      <c r="L74"/>
      <c r="M74"/>
      <c r="N74"/>
      <c r="O74"/>
    </row>
    <row r="75" spans="2:15" s="64" customFormat="1" ht="12.75">
      <c r="B75"/>
      <c r="C75"/>
      <c r="D75"/>
      <c r="E75"/>
      <c r="F75" s="69"/>
      <c r="G75" s="69"/>
      <c r="H75" s="69"/>
      <c r="J75"/>
      <c r="K75"/>
      <c r="L75"/>
      <c r="M75"/>
      <c r="N75"/>
      <c r="O75"/>
    </row>
    <row r="76" spans="2:15" s="64" customFormat="1" ht="12.75">
      <c r="B76"/>
      <c r="C76"/>
      <c r="D76"/>
      <c r="E76"/>
      <c r="F76" s="69"/>
      <c r="G76" s="69"/>
      <c r="H76" s="69"/>
      <c r="J76"/>
      <c r="K76"/>
      <c r="L76"/>
      <c r="M76"/>
      <c r="N76"/>
      <c r="O76"/>
    </row>
    <row r="77" spans="2:15" s="64" customFormat="1" ht="12.75">
      <c r="B77"/>
      <c r="C77"/>
      <c r="D77"/>
      <c r="E77"/>
      <c r="F77" s="69"/>
      <c r="G77" s="69"/>
      <c r="H77" s="69"/>
      <c r="J77"/>
      <c r="K77"/>
      <c r="L77"/>
      <c r="M77"/>
      <c r="N77"/>
      <c r="O77"/>
    </row>
    <row r="78" spans="2:15" s="64" customFormat="1" ht="12.75">
      <c r="B78"/>
      <c r="C78"/>
      <c r="D78"/>
      <c r="E78"/>
      <c r="F78" s="69"/>
      <c r="G78" s="69"/>
      <c r="H78" s="69"/>
      <c r="J78"/>
      <c r="K78"/>
      <c r="L78"/>
      <c r="M78"/>
      <c r="N78"/>
      <c r="O78"/>
    </row>
    <row r="79" spans="2:15" s="64" customFormat="1" ht="12.75">
      <c r="B79"/>
      <c r="C79"/>
      <c r="D79"/>
      <c r="E79"/>
      <c r="F79" s="69"/>
      <c r="G79" s="69"/>
      <c r="H79" s="69"/>
      <c r="J79"/>
      <c r="K79"/>
      <c r="L79"/>
      <c r="M79"/>
      <c r="N79"/>
      <c r="O79"/>
    </row>
    <row r="80" spans="2:15" s="64" customFormat="1" ht="12.75">
      <c r="B80"/>
      <c r="C80"/>
      <c r="D80"/>
      <c r="E80"/>
      <c r="F80" s="69"/>
      <c r="G80" s="69"/>
      <c r="H80" s="69"/>
      <c r="J80"/>
      <c r="K80"/>
      <c r="L80"/>
      <c r="M80"/>
      <c r="N80"/>
      <c r="O80"/>
    </row>
    <row r="81" spans="2:15" s="64" customFormat="1" ht="12.75">
      <c r="B81"/>
      <c r="C81"/>
      <c r="D81"/>
      <c r="E81"/>
      <c r="F81" s="69"/>
      <c r="G81" s="69"/>
      <c r="H81" s="69"/>
      <c r="J81"/>
      <c r="K81"/>
      <c r="L81"/>
      <c r="M81"/>
      <c r="N81"/>
      <c r="O81"/>
    </row>
    <row r="82" spans="2:15" s="64" customFormat="1" ht="12.75">
      <c r="B82"/>
      <c r="C82"/>
      <c r="D82"/>
      <c r="E82"/>
      <c r="F82" s="69"/>
      <c r="G82" s="69"/>
      <c r="H82" s="69"/>
      <c r="J82"/>
      <c r="K82"/>
      <c r="L82"/>
      <c r="M82"/>
      <c r="N82"/>
      <c r="O82"/>
    </row>
    <row r="83" spans="2:15" s="64" customFormat="1" ht="12.75">
      <c r="B83"/>
      <c r="C83"/>
      <c r="D83"/>
      <c r="E83"/>
      <c r="F83" s="69"/>
      <c r="G83" s="69"/>
      <c r="H83" s="69"/>
      <c r="J83"/>
      <c r="K83"/>
      <c r="L83"/>
      <c r="M83"/>
      <c r="N83"/>
      <c r="O83"/>
    </row>
    <row r="84" spans="2:15" s="64" customFormat="1" ht="12.75">
      <c r="B84"/>
      <c r="C84"/>
      <c r="D84"/>
      <c r="E84"/>
      <c r="F84" s="69"/>
      <c r="G84" s="69"/>
      <c r="H84" s="69"/>
      <c r="J84"/>
      <c r="K84"/>
      <c r="L84"/>
      <c r="M84"/>
      <c r="N84"/>
      <c r="O84"/>
    </row>
    <row r="85" spans="2:15" s="64" customFormat="1" ht="12.75">
      <c r="B85"/>
      <c r="C85"/>
      <c r="D85"/>
      <c r="E85"/>
      <c r="F85" s="69"/>
      <c r="G85" s="69"/>
      <c r="H85" s="69"/>
      <c r="J85"/>
      <c r="K85"/>
      <c r="L85"/>
      <c r="M85"/>
      <c r="N85"/>
      <c r="O85"/>
    </row>
    <row r="86" spans="2:15" s="64" customFormat="1" ht="12.75">
      <c r="B86"/>
      <c r="C86"/>
      <c r="D86"/>
      <c r="E86"/>
      <c r="F86" s="69"/>
      <c r="G86" s="69"/>
      <c r="H86" s="69"/>
      <c r="J86"/>
      <c r="K86"/>
      <c r="L86"/>
      <c r="M86"/>
      <c r="N86"/>
      <c r="O86"/>
    </row>
    <row r="87" spans="2:15" s="64" customFormat="1" ht="12.75">
      <c r="B87"/>
      <c r="C87"/>
      <c r="D87"/>
      <c r="E87"/>
      <c r="F87" s="69"/>
      <c r="G87" s="69"/>
      <c r="H87" s="69"/>
      <c r="J87"/>
      <c r="K87"/>
      <c r="L87"/>
      <c r="M87"/>
      <c r="N87"/>
      <c r="O87"/>
    </row>
    <row r="88" spans="2:15" s="64" customFormat="1" ht="12.75">
      <c r="B88"/>
      <c r="C88"/>
      <c r="D88"/>
      <c r="E88"/>
      <c r="F88" s="69"/>
      <c r="G88" s="69"/>
      <c r="H88" s="69"/>
      <c r="J88"/>
      <c r="K88"/>
      <c r="L88"/>
      <c r="M88"/>
      <c r="N88"/>
      <c r="O88"/>
    </row>
    <row r="89" spans="2:15" s="64" customFormat="1" ht="12.75">
      <c r="B89"/>
      <c r="C89"/>
      <c r="D89"/>
      <c r="E89"/>
      <c r="F89" s="69"/>
      <c r="G89" s="69"/>
      <c r="H89" s="69"/>
      <c r="J89"/>
      <c r="K89"/>
      <c r="L89"/>
      <c r="M89"/>
      <c r="N89"/>
      <c r="O89"/>
    </row>
    <row r="90" spans="2:15" s="64" customFormat="1" ht="12.75">
      <c r="B90"/>
      <c r="C90"/>
      <c r="D90"/>
      <c r="E90"/>
      <c r="F90" s="69"/>
      <c r="G90" s="69"/>
      <c r="H90" s="69"/>
      <c r="J90"/>
      <c r="K90"/>
      <c r="L90"/>
      <c r="M90"/>
      <c r="N90"/>
      <c r="O90"/>
    </row>
    <row r="91" spans="2:15" s="64" customFormat="1" ht="12.75">
      <c r="B91"/>
      <c r="C91"/>
      <c r="D91"/>
      <c r="E91"/>
      <c r="F91" s="69"/>
      <c r="G91" s="69"/>
      <c r="H91" s="69"/>
      <c r="J91"/>
      <c r="K91"/>
      <c r="L91"/>
      <c r="M91"/>
      <c r="N91"/>
      <c r="O91"/>
    </row>
    <row r="92" spans="2:15" s="64" customFormat="1" ht="12.75">
      <c r="B92"/>
      <c r="C92"/>
      <c r="D92"/>
      <c r="E92"/>
      <c r="F92" s="69"/>
      <c r="G92" s="69"/>
      <c r="H92" s="69"/>
      <c r="J92"/>
      <c r="K92"/>
      <c r="L92"/>
      <c r="M92"/>
      <c r="N92"/>
      <c r="O92"/>
    </row>
    <row r="93" spans="2:15" s="64" customFormat="1" ht="12.75">
      <c r="B93"/>
      <c r="C93"/>
      <c r="D93"/>
      <c r="E93"/>
      <c r="F93" s="69"/>
      <c r="G93" s="69"/>
      <c r="H93" s="69"/>
      <c r="J93"/>
      <c r="K93"/>
      <c r="L93"/>
      <c r="M93"/>
      <c r="N93"/>
      <c r="O93"/>
    </row>
    <row r="94" spans="2:15" s="64" customFormat="1" ht="12.75">
      <c r="B94"/>
      <c r="C94"/>
      <c r="D94"/>
      <c r="E94"/>
      <c r="F94" s="69"/>
      <c r="G94" s="69"/>
      <c r="H94" s="69"/>
      <c r="J94"/>
      <c r="K94"/>
      <c r="L94"/>
      <c r="M94"/>
      <c r="N94"/>
      <c r="O94"/>
    </row>
    <row r="95" spans="2:15" s="64" customFormat="1" ht="12.75">
      <c r="B95"/>
      <c r="C95"/>
      <c r="D95"/>
      <c r="E95"/>
      <c r="F95" s="69"/>
      <c r="G95" s="69"/>
      <c r="H95" s="69"/>
      <c r="J95"/>
      <c r="K95"/>
      <c r="L95"/>
      <c r="M95"/>
      <c r="N95"/>
      <c r="O95"/>
    </row>
    <row r="96" spans="2:15" s="64" customFormat="1" ht="12.75">
      <c r="B96"/>
      <c r="C96"/>
      <c r="D96"/>
      <c r="E96"/>
      <c r="F96" s="69"/>
      <c r="G96" s="69"/>
      <c r="H96" s="69"/>
      <c r="J96"/>
      <c r="K96"/>
      <c r="L96"/>
      <c r="M96"/>
      <c r="N96"/>
      <c r="O96"/>
    </row>
    <row r="97" spans="2:15" s="64" customFormat="1" ht="12.75">
      <c r="B97"/>
      <c r="C97"/>
      <c r="D97"/>
      <c r="E97"/>
      <c r="F97" s="69"/>
      <c r="G97" s="69"/>
      <c r="H97" s="69"/>
      <c r="J97"/>
      <c r="K97"/>
      <c r="L97"/>
      <c r="M97"/>
      <c r="N97"/>
      <c r="O97"/>
    </row>
    <row r="98" spans="2:15" s="64" customFormat="1" ht="12.75">
      <c r="B98"/>
      <c r="C98"/>
      <c r="D98"/>
      <c r="E98"/>
      <c r="F98" s="69"/>
      <c r="G98" s="69"/>
      <c r="H98" s="69"/>
      <c r="J98"/>
      <c r="K98"/>
      <c r="L98"/>
      <c r="M98"/>
      <c r="N98"/>
      <c r="O98"/>
    </row>
    <row r="99" spans="2:15" s="64" customFormat="1" ht="12.75">
      <c r="B99"/>
      <c r="C99"/>
      <c r="D99"/>
      <c r="E99"/>
      <c r="F99" s="69"/>
      <c r="G99" s="69"/>
      <c r="H99" s="69"/>
      <c r="J99"/>
      <c r="K99"/>
      <c r="L99"/>
      <c r="M99"/>
      <c r="N99"/>
      <c r="O99"/>
    </row>
    <row r="100" spans="2:15" s="64" customFormat="1" ht="12.75">
      <c r="B100"/>
      <c r="C100"/>
      <c r="D100"/>
      <c r="E100"/>
      <c r="F100" s="69"/>
      <c r="G100" s="69"/>
      <c r="H100" s="69"/>
      <c r="J100"/>
      <c r="K100"/>
      <c r="L100"/>
      <c r="M100"/>
      <c r="N100"/>
      <c r="O100"/>
    </row>
    <row r="101" spans="2:15" s="64" customFormat="1" ht="12.75">
      <c r="B101"/>
      <c r="C101"/>
      <c r="D101"/>
      <c r="E101"/>
      <c r="F101" s="69"/>
      <c r="G101" s="69"/>
      <c r="H101" s="69"/>
      <c r="J101"/>
      <c r="K101"/>
      <c r="L101"/>
      <c r="M101"/>
      <c r="N101"/>
      <c r="O101"/>
    </row>
    <row r="102" spans="2:15" s="64" customFormat="1" ht="12.75">
      <c r="B102"/>
      <c r="C102"/>
      <c r="D102"/>
      <c r="E102"/>
      <c r="F102" s="69"/>
      <c r="G102" s="69"/>
      <c r="H102" s="69"/>
      <c r="J102"/>
      <c r="K102"/>
      <c r="L102"/>
      <c r="M102"/>
      <c r="N102"/>
      <c r="O102"/>
    </row>
    <row r="103" spans="2:15" s="64" customFormat="1" ht="12.75">
      <c r="B103"/>
      <c r="C103"/>
      <c r="D103"/>
      <c r="E103"/>
      <c r="F103" s="69"/>
      <c r="G103" s="69"/>
      <c r="H103" s="69"/>
      <c r="J103"/>
      <c r="K103"/>
      <c r="L103"/>
      <c r="M103"/>
      <c r="N103"/>
      <c r="O103"/>
    </row>
    <row r="104" spans="2:15" s="64" customFormat="1" ht="12.75">
      <c r="B104"/>
      <c r="C104"/>
      <c r="D104"/>
      <c r="E104"/>
      <c r="F104" s="69"/>
      <c r="G104" s="69"/>
      <c r="H104" s="69"/>
      <c r="J104"/>
      <c r="K104"/>
      <c r="L104"/>
      <c r="M104"/>
      <c r="N104"/>
      <c r="O104"/>
    </row>
    <row r="105" spans="2:15" s="64" customFormat="1" ht="12.75">
      <c r="B105"/>
      <c r="C105"/>
      <c r="D105"/>
      <c r="E105"/>
      <c r="F105" s="69"/>
      <c r="G105" s="69"/>
      <c r="H105" s="69"/>
      <c r="J105"/>
      <c r="K105"/>
      <c r="L105"/>
      <c r="M105"/>
      <c r="N105"/>
      <c r="O105"/>
    </row>
    <row r="106" spans="2:15" s="64" customFormat="1" ht="12.75">
      <c r="B106"/>
      <c r="C106"/>
      <c r="D106"/>
      <c r="E106"/>
      <c r="F106" s="69"/>
      <c r="G106" s="69"/>
      <c r="H106" s="69"/>
      <c r="J106"/>
      <c r="K106"/>
      <c r="L106"/>
      <c r="M106"/>
      <c r="N106"/>
      <c r="O106"/>
    </row>
    <row r="107" spans="2:15" s="64" customFormat="1" ht="12.75">
      <c r="B107"/>
      <c r="C107"/>
      <c r="D107"/>
      <c r="E107"/>
      <c r="F107" s="69"/>
      <c r="G107" s="69"/>
      <c r="H107" s="69"/>
      <c r="J107"/>
      <c r="K107"/>
      <c r="L107"/>
      <c r="M107"/>
      <c r="N107"/>
      <c r="O107"/>
    </row>
    <row r="108" spans="2:15" s="64" customFormat="1" ht="12.75">
      <c r="B108"/>
      <c r="C108"/>
      <c r="D108"/>
      <c r="E108"/>
      <c r="F108" s="69"/>
      <c r="G108" s="69"/>
      <c r="H108" s="69"/>
      <c r="J108"/>
      <c r="K108"/>
      <c r="L108"/>
      <c r="M108"/>
      <c r="N108"/>
      <c r="O108"/>
    </row>
    <row r="109" spans="2:15" s="64" customFormat="1" ht="12.75">
      <c r="B109"/>
      <c r="C109"/>
      <c r="D109"/>
      <c r="E109"/>
      <c r="F109" s="69"/>
      <c r="G109" s="69"/>
      <c r="H109" s="69"/>
      <c r="J109"/>
      <c r="K109"/>
      <c r="L109"/>
      <c r="M109"/>
      <c r="N109"/>
      <c r="O109"/>
    </row>
    <row r="110" spans="2:15" s="64" customFormat="1" ht="12.75">
      <c r="B110"/>
      <c r="C110"/>
      <c r="D110"/>
      <c r="E110"/>
      <c r="F110" s="69"/>
      <c r="G110" s="69"/>
      <c r="H110" s="69"/>
      <c r="J110"/>
      <c r="K110"/>
      <c r="L110"/>
      <c r="M110"/>
      <c r="N110"/>
      <c r="O110"/>
    </row>
    <row r="111" spans="2:15" s="64" customFormat="1" ht="12.75">
      <c r="B111"/>
      <c r="C111"/>
      <c r="D111"/>
      <c r="E111"/>
      <c r="F111" s="69"/>
      <c r="G111" s="69"/>
      <c r="H111" s="69"/>
      <c r="J111"/>
      <c r="K111"/>
      <c r="L111"/>
      <c r="M111"/>
      <c r="N111"/>
      <c r="O111"/>
    </row>
    <row r="112" spans="2:15" s="64" customFormat="1" ht="12.75">
      <c r="B112"/>
      <c r="C112"/>
      <c r="D112"/>
      <c r="E112"/>
      <c r="F112" s="69"/>
      <c r="G112" s="69"/>
      <c r="H112" s="69"/>
      <c r="J112"/>
      <c r="K112"/>
      <c r="L112"/>
      <c r="M112"/>
      <c r="N112"/>
      <c r="O112"/>
    </row>
    <row r="113" spans="2:15" s="64" customFormat="1" ht="12.75">
      <c r="B113"/>
      <c r="C113"/>
      <c r="D113"/>
      <c r="E113"/>
      <c r="F113" s="69"/>
      <c r="G113" s="69"/>
      <c r="H113" s="69"/>
      <c r="J113"/>
      <c r="K113"/>
      <c r="L113"/>
      <c r="M113"/>
      <c r="N113"/>
      <c r="O113"/>
    </row>
    <row r="114" spans="2:15" s="64" customFormat="1" ht="12.75">
      <c r="B114"/>
      <c r="C114"/>
      <c r="D114"/>
      <c r="E114"/>
      <c r="F114" s="69"/>
      <c r="G114" s="69"/>
      <c r="H114" s="69"/>
      <c r="J114"/>
      <c r="K114"/>
      <c r="L114"/>
      <c r="M114"/>
      <c r="N114"/>
      <c r="O114"/>
    </row>
    <row r="115" spans="2:15" s="64" customFormat="1" ht="12.75">
      <c r="B115"/>
      <c r="C115"/>
      <c r="D115"/>
      <c r="E115"/>
      <c r="F115" s="69"/>
      <c r="G115" s="69"/>
      <c r="H115" s="69"/>
      <c r="J115"/>
      <c r="K115"/>
      <c r="L115"/>
      <c r="M115"/>
      <c r="N115"/>
      <c r="O115"/>
    </row>
    <row r="116" spans="2:15" s="64" customFormat="1" ht="12.75">
      <c r="B116"/>
      <c r="C116"/>
      <c r="D116"/>
      <c r="E116"/>
      <c r="F116" s="69"/>
      <c r="G116" s="69"/>
      <c r="H116" s="69"/>
      <c r="J116"/>
      <c r="K116"/>
      <c r="L116"/>
      <c r="M116"/>
      <c r="N116"/>
      <c r="O116"/>
    </row>
    <row r="117" spans="2:15" s="64" customFormat="1" ht="12.75">
      <c r="B117"/>
      <c r="C117"/>
      <c r="D117"/>
      <c r="E117"/>
      <c r="F117" s="69"/>
      <c r="G117" s="69"/>
      <c r="H117" s="69"/>
      <c r="J117"/>
      <c r="K117"/>
      <c r="L117"/>
      <c r="M117"/>
      <c r="N117"/>
      <c r="O117"/>
    </row>
    <row r="118" spans="2:15" s="64" customFormat="1" ht="12.75">
      <c r="B118"/>
      <c r="C118"/>
      <c r="D118"/>
      <c r="E118"/>
      <c r="F118" s="69"/>
      <c r="G118" s="69"/>
      <c r="H118" s="69"/>
      <c r="J118"/>
      <c r="K118"/>
      <c r="L118"/>
      <c r="M118"/>
      <c r="N118"/>
      <c r="O118"/>
    </row>
    <row r="119" spans="2:15" s="64" customFormat="1" ht="12.75">
      <c r="B119"/>
      <c r="C119"/>
      <c r="D119"/>
      <c r="E119"/>
      <c r="F119" s="69"/>
      <c r="G119" s="69"/>
      <c r="H119" s="69"/>
      <c r="J119"/>
      <c r="K119"/>
      <c r="L119"/>
      <c r="M119"/>
      <c r="N119"/>
      <c r="O119"/>
    </row>
    <row r="120" spans="2:15" s="64" customFormat="1" ht="12.75">
      <c r="B120"/>
      <c r="C120"/>
      <c r="D120"/>
      <c r="E120"/>
      <c r="F120" s="69"/>
      <c r="G120" s="69"/>
      <c r="H120" s="69"/>
      <c r="J120"/>
      <c r="K120"/>
      <c r="L120"/>
      <c r="M120"/>
      <c r="N120"/>
      <c r="O120"/>
    </row>
    <row r="121" spans="2:15" s="64" customFormat="1" ht="12.75">
      <c r="B121"/>
      <c r="C121"/>
      <c r="D121"/>
      <c r="E121"/>
      <c r="F121" s="69"/>
      <c r="G121" s="69"/>
      <c r="H121" s="69"/>
      <c r="J121"/>
      <c r="K121"/>
      <c r="L121"/>
      <c r="M121"/>
      <c r="N121"/>
      <c r="O121"/>
    </row>
    <row r="122" spans="2:15" s="64" customFormat="1" ht="12.75">
      <c r="B122"/>
      <c r="C122"/>
      <c r="D122"/>
      <c r="E122"/>
      <c r="F122" s="69"/>
      <c r="G122" s="69"/>
      <c r="H122" s="69"/>
      <c r="J122"/>
      <c r="K122"/>
      <c r="L122"/>
      <c r="M122"/>
      <c r="N122"/>
      <c r="O122"/>
    </row>
    <row r="123" spans="2:15" s="64" customFormat="1" ht="12.75">
      <c r="B123"/>
      <c r="C123"/>
      <c r="D123"/>
      <c r="E123"/>
      <c r="F123" s="69"/>
      <c r="G123" s="69"/>
      <c r="H123" s="69"/>
      <c r="J123"/>
      <c r="K123"/>
      <c r="L123"/>
      <c r="M123"/>
      <c r="N123"/>
      <c r="O123"/>
    </row>
    <row r="124" spans="2:15" s="64" customFormat="1" ht="12.75">
      <c r="B124"/>
      <c r="C124"/>
      <c r="D124"/>
      <c r="E124"/>
      <c r="F124" s="69"/>
      <c r="G124" s="69"/>
      <c r="H124" s="69"/>
      <c r="J124"/>
      <c r="K124"/>
      <c r="L124"/>
      <c r="M124"/>
      <c r="N124"/>
      <c r="O124"/>
    </row>
    <row r="125" spans="2:15" s="64" customFormat="1" ht="12.75">
      <c r="B125"/>
      <c r="C125"/>
      <c r="D125"/>
      <c r="E125"/>
      <c r="F125" s="69"/>
      <c r="G125" s="69"/>
      <c r="H125" s="69"/>
      <c r="J125"/>
      <c r="K125"/>
      <c r="L125"/>
      <c r="M125"/>
      <c r="N125"/>
      <c r="O125"/>
    </row>
    <row r="126" spans="2:15" s="64" customFormat="1" ht="12.75">
      <c r="B126"/>
      <c r="C126"/>
      <c r="D126"/>
      <c r="E126"/>
      <c r="F126" s="69"/>
      <c r="G126" s="69"/>
      <c r="H126" s="69"/>
      <c r="J126"/>
      <c r="K126"/>
      <c r="L126"/>
      <c r="M126"/>
      <c r="N126"/>
      <c r="O126"/>
    </row>
    <row r="127" spans="2:15" s="64" customFormat="1" ht="12.75">
      <c r="B127"/>
      <c r="C127"/>
      <c r="D127"/>
      <c r="E127"/>
      <c r="F127" s="69"/>
      <c r="G127" s="69"/>
      <c r="H127" s="69"/>
      <c r="J127"/>
      <c r="K127"/>
      <c r="L127"/>
      <c r="M127"/>
      <c r="N127"/>
      <c r="O127"/>
    </row>
    <row r="128" spans="2:15" s="64" customFormat="1" ht="12.75">
      <c r="B128"/>
      <c r="C128"/>
      <c r="D128"/>
      <c r="E128"/>
      <c r="F128" s="69"/>
      <c r="G128" s="69"/>
      <c r="H128" s="69"/>
      <c r="J128"/>
      <c r="K128"/>
      <c r="L128"/>
      <c r="M128"/>
      <c r="N128"/>
      <c r="O128"/>
    </row>
    <row r="129" spans="2:15" s="64" customFormat="1" ht="12.75">
      <c r="B129"/>
      <c r="C129"/>
      <c r="D129"/>
      <c r="E129"/>
      <c r="F129" s="69"/>
      <c r="G129" s="69"/>
      <c r="H129" s="69"/>
      <c r="J129"/>
      <c r="K129"/>
      <c r="L129"/>
      <c r="M129"/>
      <c r="N129"/>
      <c r="O129"/>
    </row>
    <row r="130" spans="2:15" s="64" customFormat="1" ht="12.75">
      <c r="B130"/>
      <c r="C130"/>
      <c r="D130"/>
      <c r="E130"/>
      <c r="F130" s="69"/>
      <c r="G130" s="69"/>
      <c r="H130" s="69"/>
      <c r="J130"/>
      <c r="K130"/>
      <c r="L130"/>
      <c r="M130"/>
      <c r="N130"/>
      <c r="O130"/>
    </row>
    <row r="131" spans="2:15" s="64" customFormat="1" ht="12.75">
      <c r="B131"/>
      <c r="C131"/>
      <c r="D131"/>
      <c r="E131"/>
      <c r="F131" s="69"/>
      <c r="G131" s="69"/>
      <c r="H131" s="69"/>
      <c r="J131"/>
      <c r="K131"/>
      <c r="L131"/>
      <c r="M131"/>
      <c r="N131"/>
      <c r="O131"/>
    </row>
    <row r="132" spans="2:15" s="64" customFormat="1" ht="12.75">
      <c r="B132"/>
      <c r="C132"/>
      <c r="D132"/>
      <c r="E132"/>
      <c r="F132" s="69"/>
      <c r="G132" s="69"/>
      <c r="H132" s="69"/>
      <c r="J132"/>
      <c r="K132"/>
      <c r="L132"/>
      <c r="M132"/>
      <c r="N132"/>
      <c r="O132"/>
    </row>
    <row r="133" spans="2:15" s="64" customFormat="1" ht="12.75">
      <c r="B133"/>
      <c r="C133"/>
      <c r="D133"/>
      <c r="E133"/>
      <c r="F133" s="69"/>
      <c r="G133" s="69"/>
      <c r="H133" s="69"/>
      <c r="J133"/>
      <c r="K133"/>
      <c r="L133"/>
      <c r="M133"/>
      <c r="N133"/>
      <c r="O133"/>
    </row>
    <row r="134" spans="2:15" s="64" customFormat="1" ht="12.75">
      <c r="B134"/>
      <c r="C134"/>
      <c r="D134"/>
      <c r="E134"/>
      <c r="F134" s="69"/>
      <c r="G134" s="69"/>
      <c r="H134" s="69"/>
      <c r="J134"/>
      <c r="K134"/>
      <c r="L134"/>
      <c r="M134"/>
      <c r="N134"/>
      <c r="O134"/>
    </row>
    <row r="135" spans="2:15" s="64" customFormat="1" ht="12.75">
      <c r="B135"/>
      <c r="C135"/>
      <c r="D135"/>
      <c r="E135"/>
      <c r="F135" s="69"/>
      <c r="G135" s="69"/>
      <c r="H135" s="69"/>
      <c r="J135"/>
      <c r="K135"/>
      <c r="L135"/>
      <c r="M135"/>
      <c r="N135"/>
      <c r="O135"/>
    </row>
    <row r="136" spans="2:15" s="64" customFormat="1" ht="12.75">
      <c r="B136"/>
      <c r="C136"/>
      <c r="D136"/>
      <c r="E136"/>
      <c r="F136" s="69"/>
      <c r="G136" s="69"/>
      <c r="H136" s="69"/>
      <c r="J136"/>
      <c r="K136"/>
      <c r="L136"/>
      <c r="M136"/>
      <c r="N136"/>
      <c r="O136"/>
    </row>
    <row r="137" spans="2:15" s="64" customFormat="1" ht="12.75">
      <c r="B137"/>
      <c r="C137"/>
      <c r="D137"/>
      <c r="E137"/>
      <c r="F137" s="69"/>
      <c r="G137" s="69"/>
      <c r="H137" s="69"/>
      <c r="J137"/>
      <c r="K137"/>
      <c r="L137"/>
      <c r="M137"/>
      <c r="N137"/>
      <c r="O137"/>
    </row>
    <row r="138" spans="2:15" s="64" customFormat="1" ht="12.75">
      <c r="B138"/>
      <c r="C138"/>
      <c r="D138"/>
      <c r="E138"/>
      <c r="F138" s="69"/>
      <c r="G138" s="69"/>
      <c r="H138" s="69"/>
      <c r="J138"/>
      <c r="K138"/>
      <c r="L138"/>
      <c r="M138"/>
      <c r="N138"/>
      <c r="O138"/>
    </row>
    <row r="139" spans="2:15" s="64" customFormat="1" ht="12.75">
      <c r="B139"/>
      <c r="C139"/>
      <c r="D139"/>
      <c r="E139"/>
      <c r="F139" s="69"/>
      <c r="G139" s="69"/>
      <c r="H139" s="69"/>
      <c r="J139"/>
      <c r="K139"/>
      <c r="L139"/>
      <c r="M139"/>
      <c r="N139"/>
      <c r="O139"/>
    </row>
    <row r="140" spans="2:15" s="64" customFormat="1" ht="12.75">
      <c r="B140"/>
      <c r="C140"/>
      <c r="D140"/>
      <c r="E140"/>
      <c r="F140" s="69"/>
      <c r="G140" s="69"/>
      <c r="H140" s="69"/>
      <c r="J140"/>
      <c r="K140"/>
      <c r="L140"/>
      <c r="M140"/>
      <c r="N140"/>
      <c r="O140"/>
    </row>
    <row r="141" spans="2:15" s="64" customFormat="1" ht="12.75">
      <c r="B141"/>
      <c r="C141"/>
      <c r="D141"/>
      <c r="E141"/>
      <c r="F141" s="69"/>
      <c r="G141" s="69"/>
      <c r="H141" s="69"/>
      <c r="J141"/>
      <c r="K141"/>
      <c r="L141"/>
      <c r="M141"/>
      <c r="N141"/>
      <c r="O141"/>
    </row>
    <row r="142" spans="2:15" s="64" customFormat="1" ht="12.75">
      <c r="B142"/>
      <c r="C142"/>
      <c r="D142"/>
      <c r="E142"/>
      <c r="F142" s="69"/>
      <c r="G142" s="69"/>
      <c r="H142" s="69"/>
      <c r="J142"/>
      <c r="K142"/>
      <c r="L142"/>
      <c r="M142"/>
      <c r="N142"/>
      <c r="O142"/>
    </row>
    <row r="143" spans="2:15" s="64" customFormat="1" ht="12.75">
      <c r="B143"/>
      <c r="C143"/>
      <c r="D143"/>
      <c r="E143"/>
      <c r="F143" s="69"/>
      <c r="G143" s="69"/>
      <c r="H143" s="69"/>
      <c r="J143"/>
      <c r="K143"/>
      <c r="L143"/>
      <c r="M143"/>
      <c r="N143"/>
      <c r="O143"/>
    </row>
    <row r="144" spans="2:15" s="64" customFormat="1" ht="12.75">
      <c r="B144"/>
      <c r="C144"/>
      <c r="D144"/>
      <c r="E144"/>
      <c r="F144" s="69"/>
      <c r="G144" s="69"/>
      <c r="H144" s="69"/>
      <c r="J144"/>
      <c r="K144"/>
      <c r="L144"/>
      <c r="M144"/>
      <c r="N144"/>
      <c r="O144"/>
    </row>
    <row r="145" spans="2:15" s="64" customFormat="1" ht="12.75">
      <c r="B145"/>
      <c r="C145"/>
      <c r="D145"/>
      <c r="E145"/>
      <c r="F145" s="69"/>
      <c r="G145" s="69"/>
      <c r="H145" s="69"/>
      <c r="J145"/>
      <c r="K145"/>
      <c r="L145"/>
      <c r="M145"/>
      <c r="N145"/>
      <c r="O145"/>
    </row>
    <row r="146" spans="2:15" s="64" customFormat="1" ht="12.75">
      <c r="B146"/>
      <c r="C146"/>
      <c r="D146"/>
      <c r="E146"/>
      <c r="F146" s="69"/>
      <c r="G146" s="69"/>
      <c r="H146" s="69"/>
      <c r="J146"/>
      <c r="K146"/>
      <c r="L146"/>
      <c r="M146"/>
      <c r="N146"/>
      <c r="O146"/>
    </row>
    <row r="147" spans="2:15" s="64" customFormat="1" ht="12.75">
      <c r="B147"/>
      <c r="C147"/>
      <c r="D147"/>
      <c r="E147"/>
      <c r="F147" s="69"/>
      <c r="G147" s="69"/>
      <c r="H147" s="69"/>
      <c r="J147"/>
      <c r="K147"/>
      <c r="L147"/>
      <c r="M147"/>
      <c r="N147"/>
      <c r="O147"/>
    </row>
    <row r="148" spans="2:15" s="64" customFormat="1" ht="12.75">
      <c r="B148"/>
      <c r="C148"/>
      <c r="D148"/>
      <c r="E148"/>
      <c r="F148" s="69"/>
      <c r="G148" s="69"/>
      <c r="H148" s="69"/>
      <c r="J148"/>
      <c r="K148"/>
      <c r="L148"/>
      <c r="M148"/>
      <c r="N148"/>
      <c r="O148"/>
    </row>
    <row r="149" spans="2:15" s="64" customFormat="1" ht="12.75">
      <c r="B149"/>
      <c r="C149"/>
      <c r="D149"/>
      <c r="E149"/>
      <c r="F149" s="69"/>
      <c r="G149" s="69"/>
      <c r="H149" s="69"/>
      <c r="J149"/>
      <c r="K149"/>
      <c r="L149"/>
      <c r="M149"/>
      <c r="N149"/>
      <c r="O149"/>
    </row>
    <row r="150" spans="2:15" s="64" customFormat="1" ht="12.75">
      <c r="B150"/>
      <c r="C150"/>
      <c r="D150"/>
      <c r="E150"/>
      <c r="F150" s="69"/>
      <c r="G150" s="69"/>
      <c r="H150" s="69"/>
      <c r="J150"/>
      <c r="K150"/>
      <c r="L150"/>
      <c r="M150"/>
      <c r="N150"/>
      <c r="O150"/>
    </row>
    <row r="151" spans="2:15" s="64" customFormat="1" ht="12.75">
      <c r="B151"/>
      <c r="C151"/>
      <c r="D151"/>
      <c r="E151"/>
      <c r="F151" s="69"/>
      <c r="G151" s="69"/>
      <c r="H151" s="69"/>
      <c r="J151"/>
      <c r="K151"/>
      <c r="L151"/>
      <c r="M151"/>
      <c r="N151"/>
      <c r="O151"/>
    </row>
    <row r="152" spans="2:15" s="64" customFormat="1" ht="12.75">
      <c r="B152"/>
      <c r="C152"/>
      <c r="D152"/>
      <c r="E152"/>
      <c r="F152" s="69"/>
      <c r="G152" s="69"/>
      <c r="H152" s="69"/>
      <c r="J152"/>
      <c r="K152"/>
      <c r="L152"/>
      <c r="M152"/>
      <c r="N152"/>
      <c r="O152"/>
    </row>
    <row r="153" spans="2:15" s="64" customFormat="1" ht="12.75">
      <c r="B153"/>
      <c r="C153"/>
      <c r="D153"/>
      <c r="E153"/>
      <c r="F153" s="69"/>
      <c r="G153" s="69"/>
      <c r="H153" s="69"/>
      <c r="J153"/>
      <c r="K153"/>
      <c r="L153"/>
      <c r="M153"/>
      <c r="N153"/>
      <c r="O153"/>
    </row>
    <row r="154" spans="2:15" s="64" customFormat="1" ht="12.75">
      <c r="B154"/>
      <c r="C154"/>
      <c r="D154"/>
      <c r="E154"/>
      <c r="F154" s="69"/>
      <c r="G154" s="69"/>
      <c r="H154" s="69"/>
      <c r="J154"/>
      <c r="K154"/>
      <c r="L154"/>
      <c r="M154"/>
      <c r="N154"/>
      <c r="O154"/>
    </row>
    <row r="155" spans="2:15" s="64" customFormat="1" ht="12.75">
      <c r="B155"/>
      <c r="C155"/>
      <c r="D155"/>
      <c r="E155"/>
      <c r="F155" s="69"/>
      <c r="G155" s="69"/>
      <c r="H155" s="69"/>
      <c r="J155"/>
      <c r="K155"/>
      <c r="L155"/>
      <c r="M155"/>
      <c r="N155"/>
      <c r="O155"/>
    </row>
    <row r="156" spans="2:15" s="64" customFormat="1" ht="12.75">
      <c r="B156"/>
      <c r="C156"/>
      <c r="D156"/>
      <c r="E156"/>
      <c r="F156" s="69"/>
      <c r="G156" s="69"/>
      <c r="H156" s="69"/>
      <c r="J156"/>
      <c r="K156"/>
      <c r="L156"/>
      <c r="M156"/>
      <c r="N156"/>
      <c r="O156"/>
    </row>
    <row r="157" spans="2:15" s="64" customFormat="1" ht="12.75">
      <c r="B157"/>
      <c r="C157"/>
      <c r="D157"/>
      <c r="E157"/>
      <c r="F157" s="69"/>
      <c r="G157" s="69"/>
      <c r="H157" s="69"/>
      <c r="J157"/>
      <c r="K157"/>
      <c r="L157"/>
      <c r="M157"/>
      <c r="N157"/>
      <c r="O157"/>
    </row>
    <row r="158" spans="2:15" s="64" customFormat="1" ht="12.75">
      <c r="B158"/>
      <c r="C158"/>
      <c r="D158"/>
      <c r="E158"/>
      <c r="F158" s="69"/>
      <c r="G158" s="69"/>
      <c r="H158" s="69"/>
      <c r="J158"/>
      <c r="K158"/>
      <c r="L158"/>
      <c r="M158"/>
      <c r="N158"/>
      <c r="O158"/>
    </row>
    <row r="159" spans="2:15" s="64" customFormat="1" ht="12.75">
      <c r="B159"/>
      <c r="C159"/>
      <c r="D159"/>
      <c r="E159"/>
      <c r="F159" s="69"/>
      <c r="G159" s="69"/>
      <c r="H159" s="69"/>
      <c r="J159"/>
      <c r="K159"/>
      <c r="L159"/>
      <c r="M159"/>
      <c r="N159"/>
      <c r="O159"/>
    </row>
    <row r="160" spans="2:15" s="64" customFormat="1" ht="12.75">
      <c r="B160"/>
      <c r="C160"/>
      <c r="D160"/>
      <c r="E160"/>
      <c r="F160" s="69"/>
      <c r="G160" s="69"/>
      <c r="H160" s="69"/>
      <c r="J160"/>
      <c r="K160"/>
      <c r="L160"/>
      <c r="M160"/>
      <c r="N160"/>
      <c r="O160"/>
    </row>
    <row r="161" spans="2:15" s="64" customFormat="1" ht="12.75">
      <c r="B161"/>
      <c r="C161"/>
      <c r="D161"/>
      <c r="E161"/>
      <c r="F161" s="69"/>
      <c r="G161" s="69"/>
      <c r="H161" s="69"/>
      <c r="J161"/>
      <c r="K161"/>
      <c r="L161"/>
      <c r="M161"/>
      <c r="N161"/>
      <c r="O161"/>
    </row>
    <row r="162" spans="2:15" s="64" customFormat="1" ht="12.75">
      <c r="B162"/>
      <c r="C162"/>
      <c r="D162"/>
      <c r="E162"/>
      <c r="F162" s="69"/>
      <c r="G162" s="69"/>
      <c r="H162" s="69"/>
      <c r="J162"/>
      <c r="K162"/>
      <c r="L162"/>
      <c r="M162"/>
      <c r="N162"/>
      <c r="O162"/>
    </row>
    <row r="163" spans="2:15" s="64" customFormat="1" ht="12.75">
      <c r="B163"/>
      <c r="C163"/>
      <c r="D163"/>
      <c r="E163"/>
      <c r="F163" s="69"/>
      <c r="G163" s="69"/>
      <c r="H163" s="69"/>
      <c r="J163"/>
      <c r="K163"/>
      <c r="L163"/>
      <c r="M163"/>
      <c r="N163"/>
      <c r="O163"/>
    </row>
    <row r="164" spans="2:15" s="64" customFormat="1" ht="12.75">
      <c r="B164"/>
      <c r="C164"/>
      <c r="D164"/>
      <c r="E164"/>
      <c r="F164" s="69"/>
      <c r="G164" s="69"/>
      <c r="H164" s="69"/>
      <c r="J164"/>
      <c r="K164"/>
      <c r="L164"/>
      <c r="M164"/>
      <c r="N164"/>
      <c r="O164"/>
    </row>
    <row r="165" spans="2:15" s="64" customFormat="1" ht="12.75">
      <c r="B165"/>
      <c r="C165"/>
      <c r="D165"/>
      <c r="E165"/>
      <c r="F165" s="69"/>
      <c r="G165" s="69"/>
      <c r="H165" s="69"/>
      <c r="J165"/>
      <c r="K165"/>
      <c r="L165"/>
      <c r="M165"/>
      <c r="N165"/>
      <c r="O165"/>
    </row>
    <row r="166" spans="2:15" s="64" customFormat="1" ht="12.75">
      <c r="B166"/>
      <c r="C166"/>
      <c r="D166"/>
      <c r="E166"/>
      <c r="F166" s="69"/>
      <c r="G166" s="69"/>
      <c r="H166" s="69"/>
      <c r="J166"/>
      <c r="K166"/>
      <c r="L166"/>
      <c r="M166"/>
      <c r="N166"/>
      <c r="O166"/>
    </row>
    <row r="167" spans="2:15" s="64" customFormat="1" ht="12.75">
      <c r="B167"/>
      <c r="C167"/>
      <c r="D167"/>
      <c r="E167"/>
      <c r="F167" s="69"/>
      <c r="G167" s="69"/>
      <c r="H167" s="69"/>
      <c r="J167"/>
      <c r="K167"/>
      <c r="L167"/>
      <c r="M167"/>
      <c r="N167"/>
      <c r="O167"/>
    </row>
    <row r="168" spans="2:15" s="64" customFormat="1" ht="12.75">
      <c r="B168"/>
      <c r="C168"/>
      <c r="D168"/>
      <c r="E168"/>
      <c r="F168" s="69"/>
      <c r="G168" s="69"/>
      <c r="H168" s="69"/>
      <c r="J168"/>
      <c r="K168"/>
      <c r="L168"/>
      <c r="M168"/>
      <c r="N168"/>
      <c r="O168"/>
    </row>
    <row r="169" spans="2:15" s="64" customFormat="1" ht="12.75">
      <c r="B169"/>
      <c r="C169"/>
      <c r="D169"/>
      <c r="E169"/>
      <c r="F169" s="69"/>
      <c r="G169" s="69"/>
      <c r="H169" s="69"/>
      <c r="J169"/>
      <c r="K169"/>
      <c r="L169"/>
      <c r="M169"/>
      <c r="N169"/>
      <c r="O169"/>
    </row>
    <row r="170" spans="2:15" s="64" customFormat="1" ht="12.75">
      <c r="B170"/>
      <c r="C170"/>
      <c r="D170"/>
      <c r="E170"/>
      <c r="F170" s="69"/>
      <c r="G170" s="69"/>
      <c r="H170" s="69"/>
      <c r="J170"/>
      <c r="K170"/>
      <c r="L170"/>
      <c r="M170"/>
      <c r="N170"/>
      <c r="O170"/>
    </row>
    <row r="171" spans="2:15" s="64" customFormat="1" ht="12.75">
      <c r="B171"/>
      <c r="C171"/>
      <c r="D171"/>
      <c r="E171"/>
      <c r="F171" s="69"/>
      <c r="G171" s="69"/>
      <c r="H171" s="69"/>
      <c r="J171"/>
      <c r="K171"/>
      <c r="L171"/>
      <c r="M171"/>
      <c r="N171"/>
      <c r="O171"/>
    </row>
    <row r="172" spans="2:15" s="64" customFormat="1" ht="12.75">
      <c r="B172"/>
      <c r="C172"/>
      <c r="D172"/>
      <c r="E172"/>
      <c r="F172" s="69"/>
      <c r="G172" s="69"/>
      <c r="H172" s="69"/>
      <c r="J172"/>
      <c r="K172"/>
      <c r="L172"/>
      <c r="M172"/>
      <c r="N172"/>
      <c r="O172"/>
    </row>
    <row r="173" spans="2:15" s="64" customFormat="1" ht="12.75">
      <c r="B173"/>
      <c r="C173"/>
      <c r="D173"/>
      <c r="E173"/>
      <c r="F173" s="69"/>
      <c r="G173" s="69"/>
      <c r="H173" s="69"/>
      <c r="J173"/>
      <c r="K173"/>
      <c r="L173"/>
      <c r="M173"/>
      <c r="N173"/>
      <c r="O173"/>
    </row>
    <row r="174" spans="2:15" s="64" customFormat="1" ht="12.75">
      <c r="B174"/>
      <c r="C174"/>
      <c r="D174"/>
      <c r="E174"/>
      <c r="F174" s="69"/>
      <c r="G174" s="69"/>
      <c r="H174" s="69"/>
      <c r="J174"/>
      <c r="K174"/>
      <c r="L174"/>
      <c r="M174"/>
      <c r="N174"/>
      <c r="O174"/>
    </row>
    <row r="175" spans="2:15" s="64" customFormat="1" ht="12.75">
      <c r="B175"/>
      <c r="C175"/>
      <c r="D175"/>
      <c r="E175"/>
      <c r="F175" s="69"/>
      <c r="G175" s="69"/>
      <c r="H175" s="69"/>
      <c r="J175"/>
      <c r="K175"/>
      <c r="L175"/>
      <c r="M175"/>
      <c r="N175"/>
      <c r="O175"/>
    </row>
    <row r="176" spans="2:15" s="64" customFormat="1" ht="12.75">
      <c r="B176"/>
      <c r="C176"/>
      <c r="D176"/>
      <c r="E176"/>
      <c r="F176" s="69"/>
      <c r="G176" s="69"/>
      <c r="H176" s="69"/>
      <c r="J176"/>
      <c r="K176"/>
      <c r="L176"/>
      <c r="M176"/>
      <c r="N176"/>
      <c r="O176"/>
    </row>
    <row r="177" spans="2:15" s="64" customFormat="1" ht="12.75">
      <c r="B177"/>
      <c r="C177"/>
      <c r="D177"/>
      <c r="E177"/>
      <c r="F177" s="69"/>
      <c r="G177" s="69"/>
      <c r="H177" s="69"/>
      <c r="J177"/>
      <c r="K177"/>
      <c r="L177"/>
      <c r="M177"/>
      <c r="N177"/>
      <c r="O177"/>
    </row>
    <row r="178" spans="2:15" s="64" customFormat="1" ht="12.75">
      <c r="B178"/>
      <c r="C178"/>
      <c r="D178"/>
      <c r="E178"/>
      <c r="F178" s="69"/>
      <c r="G178" s="69"/>
      <c r="H178" s="69"/>
      <c r="J178"/>
      <c r="K178"/>
      <c r="L178"/>
      <c r="M178"/>
      <c r="N178"/>
      <c r="O178"/>
    </row>
    <row r="179" spans="2:15" s="64" customFormat="1" ht="12.75">
      <c r="B179"/>
      <c r="C179"/>
      <c r="D179"/>
      <c r="E179"/>
      <c r="F179" s="69"/>
      <c r="G179" s="69"/>
      <c r="H179" s="69"/>
      <c r="J179"/>
      <c r="K179"/>
      <c r="L179"/>
      <c r="M179"/>
      <c r="N179"/>
      <c r="O179"/>
    </row>
    <row r="180" spans="2:15" s="64" customFormat="1" ht="12.75">
      <c r="B180"/>
      <c r="C180"/>
      <c r="D180"/>
      <c r="E180"/>
      <c r="F180" s="69"/>
      <c r="G180" s="69"/>
      <c r="H180" s="69"/>
      <c r="J180"/>
      <c r="K180"/>
      <c r="L180"/>
      <c r="M180"/>
      <c r="N180"/>
      <c r="O180"/>
    </row>
    <row r="181" spans="2:15" s="64" customFormat="1" ht="12.75">
      <c r="B181"/>
      <c r="C181"/>
      <c r="D181"/>
      <c r="E181"/>
      <c r="F181" s="69"/>
      <c r="G181" s="69"/>
      <c r="H181" s="69"/>
      <c r="J181"/>
      <c r="K181"/>
      <c r="L181"/>
      <c r="M181"/>
      <c r="N181"/>
      <c r="O181"/>
    </row>
    <row r="182" spans="2:15" s="64" customFormat="1" ht="12.75">
      <c r="B182"/>
      <c r="C182"/>
      <c r="D182"/>
      <c r="E182"/>
      <c r="F182" s="69"/>
      <c r="G182" s="69"/>
      <c r="H182" s="69"/>
      <c r="J182"/>
      <c r="K182"/>
      <c r="L182"/>
      <c r="M182"/>
      <c r="N182"/>
      <c r="O182"/>
    </row>
    <row r="183" spans="2:15" s="64" customFormat="1" ht="12.75">
      <c r="B183"/>
      <c r="C183"/>
      <c r="D183"/>
      <c r="E183"/>
      <c r="F183" s="69"/>
      <c r="G183" s="69"/>
      <c r="H183" s="69"/>
      <c r="J183"/>
      <c r="K183"/>
      <c r="L183"/>
      <c r="M183"/>
      <c r="N183"/>
      <c r="O183"/>
    </row>
    <row r="184" spans="2:15" s="64" customFormat="1" ht="12.75">
      <c r="B184"/>
      <c r="C184"/>
      <c r="D184"/>
      <c r="E184"/>
      <c r="F184" s="69"/>
      <c r="G184" s="69"/>
      <c r="H184" s="69"/>
      <c r="J184"/>
      <c r="K184"/>
      <c r="L184"/>
      <c r="M184"/>
      <c r="N184"/>
      <c r="O184"/>
    </row>
    <row r="185" spans="2:15" s="64" customFormat="1" ht="12.75">
      <c r="B185"/>
      <c r="C185"/>
      <c r="D185"/>
      <c r="E185"/>
      <c r="F185" s="69"/>
      <c r="G185" s="69"/>
      <c r="H185" s="69"/>
      <c r="J185"/>
      <c r="K185"/>
      <c r="L185"/>
      <c r="M185"/>
      <c r="N185"/>
      <c r="O185"/>
    </row>
    <row r="186" spans="2:15" s="64" customFormat="1" ht="12.75">
      <c r="B186"/>
      <c r="C186"/>
      <c r="D186"/>
      <c r="E186"/>
      <c r="F186" s="69"/>
      <c r="G186" s="69"/>
      <c r="H186" s="69"/>
      <c r="J186"/>
      <c r="K186"/>
      <c r="L186"/>
      <c r="M186"/>
      <c r="N186"/>
      <c r="O186"/>
    </row>
    <row r="187" spans="2:15" s="64" customFormat="1" ht="12.75">
      <c r="B187"/>
      <c r="C187"/>
      <c r="D187"/>
      <c r="E187"/>
      <c r="F187" s="69"/>
      <c r="G187" s="69"/>
      <c r="H187" s="69"/>
      <c r="J187"/>
      <c r="K187"/>
      <c r="L187"/>
      <c r="M187"/>
      <c r="N187"/>
      <c r="O187"/>
    </row>
    <row r="188" spans="2:15" s="64" customFormat="1" ht="12.75">
      <c r="B188"/>
      <c r="C188"/>
      <c r="D188"/>
      <c r="E188"/>
      <c r="F188" s="69"/>
      <c r="G188" s="69"/>
      <c r="H188" s="69"/>
      <c r="J188"/>
      <c r="K188"/>
      <c r="L188"/>
      <c r="M188"/>
      <c r="N188"/>
      <c r="O188"/>
    </row>
    <row r="189" spans="2:15" s="64" customFormat="1" ht="12.75">
      <c r="B189"/>
      <c r="C189"/>
      <c r="D189"/>
      <c r="E189"/>
      <c r="F189" s="69"/>
      <c r="G189" s="69"/>
      <c r="H189" s="69"/>
      <c r="J189"/>
      <c r="K189"/>
      <c r="L189"/>
      <c r="M189"/>
      <c r="N189"/>
      <c r="O189"/>
    </row>
    <row r="190" spans="2:15" s="64" customFormat="1" ht="12.75">
      <c r="B190"/>
      <c r="C190"/>
      <c r="D190"/>
      <c r="E190"/>
      <c r="F190" s="69"/>
      <c r="G190" s="69"/>
      <c r="H190" s="69"/>
      <c r="J190"/>
      <c r="K190"/>
      <c r="L190"/>
      <c r="M190"/>
      <c r="N190"/>
      <c r="O190"/>
    </row>
    <row r="191" spans="2:15" s="64" customFormat="1" ht="12.75">
      <c r="B191"/>
      <c r="C191"/>
      <c r="D191"/>
      <c r="E191"/>
      <c r="F191" s="69"/>
      <c r="G191" s="69"/>
      <c r="H191" s="69"/>
      <c r="J191"/>
      <c r="K191"/>
      <c r="L191"/>
      <c r="M191"/>
      <c r="N191"/>
      <c r="O191"/>
    </row>
    <row r="192" spans="2:15" s="64" customFormat="1" ht="12.75">
      <c r="B192"/>
      <c r="C192"/>
      <c r="D192"/>
      <c r="E192"/>
      <c r="F192" s="69"/>
      <c r="G192" s="69"/>
      <c r="H192" s="69"/>
      <c r="J192"/>
      <c r="K192"/>
      <c r="L192"/>
      <c r="M192"/>
      <c r="N192"/>
      <c r="O192"/>
    </row>
    <row r="193" spans="2:15" s="64" customFormat="1" ht="12.75">
      <c r="B193"/>
      <c r="C193"/>
      <c r="D193"/>
      <c r="E193"/>
      <c r="F193" s="69"/>
      <c r="G193" s="69"/>
      <c r="H193" s="69"/>
      <c r="J193"/>
      <c r="K193"/>
      <c r="L193"/>
      <c r="M193"/>
      <c r="N193"/>
      <c r="O193"/>
    </row>
    <row r="194" spans="2:15" s="64" customFormat="1" ht="12.75">
      <c r="B194"/>
      <c r="C194"/>
      <c r="D194"/>
      <c r="E194"/>
      <c r="F194" s="69"/>
      <c r="G194" s="69"/>
      <c r="H194" s="69"/>
      <c r="J194"/>
      <c r="K194"/>
      <c r="L194"/>
      <c r="M194"/>
      <c r="N194"/>
      <c r="O194"/>
    </row>
    <row r="195" spans="2:15" s="64" customFormat="1" ht="12.75">
      <c r="B195"/>
      <c r="C195"/>
      <c r="D195"/>
      <c r="E195"/>
      <c r="F195" s="69"/>
      <c r="G195" s="69"/>
      <c r="H195" s="69"/>
      <c r="J195"/>
      <c r="K195"/>
      <c r="L195"/>
      <c r="M195"/>
      <c r="N195"/>
      <c r="O195"/>
    </row>
    <row r="196" spans="2:15" s="64" customFormat="1" ht="12.75">
      <c r="B196"/>
      <c r="C196"/>
      <c r="D196"/>
      <c r="E196"/>
      <c r="F196" s="69"/>
      <c r="G196" s="69"/>
      <c r="H196" s="69"/>
      <c r="J196"/>
      <c r="K196"/>
      <c r="L196"/>
      <c r="M196"/>
      <c r="N196"/>
      <c r="O196"/>
    </row>
    <row r="197" spans="2:15" s="64" customFormat="1" ht="12.75">
      <c r="B197"/>
      <c r="C197"/>
      <c r="D197"/>
      <c r="E197"/>
      <c r="F197" s="69"/>
      <c r="G197" s="69"/>
      <c r="H197" s="69"/>
      <c r="J197"/>
      <c r="K197"/>
      <c r="L197"/>
      <c r="M197"/>
      <c r="N197"/>
      <c r="O197"/>
    </row>
    <row r="198" spans="2:15" s="64" customFormat="1" ht="12.75">
      <c r="B198"/>
      <c r="C198"/>
      <c r="D198"/>
      <c r="E198"/>
      <c r="F198" s="69"/>
      <c r="G198" s="69"/>
      <c r="H198" s="69"/>
      <c r="J198"/>
      <c r="K198"/>
      <c r="L198"/>
      <c r="M198"/>
      <c r="N198"/>
      <c r="O198"/>
    </row>
    <row r="199" spans="2:15" s="64" customFormat="1" ht="12.75">
      <c r="B199"/>
      <c r="C199"/>
      <c r="D199"/>
      <c r="E199"/>
      <c r="F199" s="69"/>
      <c r="G199" s="69"/>
      <c r="H199" s="69"/>
      <c r="J199"/>
      <c r="K199"/>
      <c r="L199"/>
      <c r="M199"/>
      <c r="N199"/>
      <c r="O199"/>
    </row>
    <row r="200" spans="2:15" s="64" customFormat="1" ht="12.75">
      <c r="B200"/>
      <c r="C200"/>
      <c r="D200"/>
      <c r="E200"/>
      <c r="F200" s="69"/>
      <c r="G200" s="69"/>
      <c r="H200" s="69"/>
      <c r="J200"/>
      <c r="K200"/>
      <c r="L200"/>
      <c r="M200"/>
      <c r="N200"/>
      <c r="O200"/>
    </row>
    <row r="201" spans="2:15" s="64" customFormat="1" ht="12.75">
      <c r="B201"/>
      <c r="C201"/>
      <c r="D201"/>
      <c r="E201"/>
      <c r="F201" s="69"/>
      <c r="G201" s="69"/>
      <c r="H201" s="69"/>
      <c r="J201"/>
      <c r="K201"/>
      <c r="L201"/>
      <c r="M201"/>
      <c r="N201"/>
      <c r="O201"/>
    </row>
    <row r="202" spans="2:15" s="64" customFormat="1" ht="12.75">
      <c r="B202"/>
      <c r="C202"/>
      <c r="D202"/>
      <c r="E202"/>
      <c r="F202" s="69"/>
      <c r="G202" s="69"/>
      <c r="H202" s="69"/>
      <c r="J202"/>
      <c r="K202"/>
      <c r="L202"/>
      <c r="M202"/>
      <c r="N202"/>
      <c r="O202"/>
    </row>
    <row r="203" spans="2:15" s="64" customFormat="1" ht="12.75">
      <c r="B203"/>
      <c r="C203"/>
      <c r="D203"/>
      <c r="E203"/>
      <c r="F203" s="69"/>
      <c r="G203" s="69"/>
      <c r="H203" s="69"/>
      <c r="J203"/>
      <c r="K203"/>
      <c r="L203"/>
      <c r="M203"/>
      <c r="N203"/>
      <c r="O203"/>
    </row>
    <row r="204" spans="2:15" s="64" customFormat="1" ht="12.75">
      <c r="B204"/>
      <c r="C204"/>
      <c r="D204"/>
      <c r="E204"/>
      <c r="F204" s="69"/>
      <c r="G204" s="69"/>
      <c r="H204" s="69"/>
      <c r="J204"/>
      <c r="K204"/>
      <c r="L204"/>
      <c r="M204"/>
      <c r="N204"/>
      <c r="O204"/>
    </row>
  </sheetData>
  <sheetProtection/>
  <mergeCells count="1">
    <mergeCell ref="B59:H62"/>
  </mergeCells>
  <printOptions/>
  <pageMargins left="0.73" right="0" top="0.45" bottom="0.28" header="0.25" footer="0.2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K403"/>
  <sheetViews>
    <sheetView tabSelected="1" view="pageBreakPreview" zoomScaleSheetLayoutView="100" zoomScalePageLayoutView="0" workbookViewId="0" topLeftCell="A1">
      <pane xSplit="2" ySplit="11" topLeftCell="C12" activePane="bottomRight" state="frozen"/>
      <selection pane="topLeft" activeCell="A1" sqref="A1"/>
      <selection pane="topRight" activeCell="D1" sqref="D1"/>
      <selection pane="bottomLeft" activeCell="A10" sqref="A10"/>
      <selection pane="bottomRight" activeCell="H42" sqref="H42"/>
    </sheetView>
  </sheetViews>
  <sheetFormatPr defaultColWidth="9.140625" defaultRowHeight="12.75"/>
  <cols>
    <col min="1" max="1" width="9.140625" style="7" customWidth="1"/>
    <col min="2" max="2" width="21.140625" style="2" customWidth="1"/>
    <col min="3" max="3" width="14.140625" style="2" customWidth="1"/>
    <col min="4" max="4" width="2.7109375" style="2" customWidth="1"/>
    <col min="5" max="5" width="15.00390625" style="2" customWidth="1"/>
    <col min="6" max="6" width="2.140625" style="2" customWidth="1"/>
    <col min="7" max="7" width="13.421875" style="2" customWidth="1"/>
    <col min="8" max="8" width="2.421875" style="2" customWidth="1"/>
    <col min="9" max="9" width="13.7109375" style="2" customWidth="1"/>
    <col min="10" max="10" width="1.57421875" style="2" customWidth="1"/>
    <col min="11" max="11" width="16.140625" style="2" customWidth="1"/>
    <col min="12" max="16384" width="9.140625" style="2" customWidth="1"/>
  </cols>
  <sheetData>
    <row r="1" ht="16.5">
      <c r="A1" s="1" t="s">
        <v>0</v>
      </c>
    </row>
    <row r="3" spans="1:6" ht="16.5">
      <c r="A3" s="3" t="s">
        <v>1</v>
      </c>
      <c r="B3" s="4"/>
      <c r="F3" s="3"/>
    </row>
    <row r="4" spans="1:6" ht="16.5">
      <c r="A4" s="3" t="s">
        <v>2</v>
      </c>
      <c r="B4" s="4"/>
      <c r="F4" s="3"/>
    </row>
    <row r="5" spans="1:11" ht="16.5">
      <c r="A5" s="3"/>
      <c r="B5" s="4"/>
      <c r="F5" s="3"/>
      <c r="K5" s="5"/>
    </row>
    <row r="6" spans="1:11" ht="16.5">
      <c r="A6" s="2"/>
      <c r="B6" s="4"/>
      <c r="C6" s="6">
        <v>2009</v>
      </c>
      <c r="D6" s="3"/>
      <c r="E6" s="6">
        <v>2008</v>
      </c>
      <c r="F6" s="3"/>
      <c r="G6" s="6">
        <v>2009</v>
      </c>
      <c r="H6" s="3"/>
      <c r="I6" s="6">
        <v>2008</v>
      </c>
      <c r="K6" s="232"/>
    </row>
    <row r="7" spans="1:11" ht="16.5">
      <c r="A7" s="3"/>
      <c r="B7" s="4"/>
      <c r="C7" s="6" t="s">
        <v>3</v>
      </c>
      <c r="D7" s="3"/>
      <c r="E7" s="6" t="s">
        <v>3</v>
      </c>
      <c r="F7" s="3"/>
      <c r="G7" s="6" t="s">
        <v>4</v>
      </c>
      <c r="H7" s="6"/>
      <c r="I7" s="6" t="s">
        <v>4</v>
      </c>
      <c r="K7" s="232"/>
    </row>
    <row r="8" spans="1:11" ht="16.5">
      <c r="A8" s="3"/>
      <c r="B8" s="4"/>
      <c r="C8" s="6" t="s">
        <v>5</v>
      </c>
      <c r="D8" s="3"/>
      <c r="E8" s="6" t="s">
        <v>5</v>
      </c>
      <c r="F8" s="3"/>
      <c r="G8" s="6" t="s">
        <v>6</v>
      </c>
      <c r="H8" s="3"/>
      <c r="I8" s="6" t="s">
        <v>6</v>
      </c>
      <c r="K8" s="232"/>
    </row>
    <row r="9" spans="3:11" ht="16.5">
      <c r="C9" s="8" t="s">
        <v>7</v>
      </c>
      <c r="D9" s="8"/>
      <c r="E9" s="8" t="s">
        <v>7</v>
      </c>
      <c r="F9" s="3"/>
      <c r="G9" s="8" t="s">
        <v>7</v>
      </c>
      <c r="H9" s="3"/>
      <c r="I9" s="8" t="s">
        <v>7</v>
      </c>
      <c r="K9" s="233"/>
    </row>
    <row r="10" spans="3:11" ht="16.5">
      <c r="C10" s="6" t="s">
        <v>8</v>
      </c>
      <c r="D10" s="6"/>
      <c r="E10" s="6" t="s">
        <v>8</v>
      </c>
      <c r="F10" s="3"/>
      <c r="G10" s="6" t="s">
        <v>8</v>
      </c>
      <c r="H10" s="3"/>
      <c r="I10" s="6" t="s">
        <v>8</v>
      </c>
      <c r="K10" s="232"/>
    </row>
    <row r="11" spans="1:11" ht="16.5">
      <c r="A11" s="3"/>
      <c r="B11" s="4"/>
      <c r="C11" s="4"/>
      <c r="D11" s="4"/>
      <c r="E11" s="4"/>
      <c r="F11" s="4"/>
      <c r="G11" s="4"/>
      <c r="H11" s="4"/>
      <c r="I11" s="4"/>
      <c r="K11" s="234"/>
    </row>
    <row r="12" spans="1:11" ht="16.5">
      <c r="A12" s="3" t="s">
        <v>9</v>
      </c>
      <c r="B12" s="4"/>
      <c r="C12" s="10">
        <f>+'[1]IS-consol'!D12</f>
        <v>265202</v>
      </c>
      <c r="D12" s="10"/>
      <c r="E12" s="10">
        <f>+'[1]IS-consol'!F12</f>
        <v>261719</v>
      </c>
      <c r="F12" s="10"/>
      <c r="G12" s="11">
        <f>+'[1]IS-consol'!H12</f>
        <v>794568</v>
      </c>
      <c r="H12" s="10"/>
      <c r="I12" s="10">
        <f>+'[1]IS-consol'!J12</f>
        <v>807307</v>
      </c>
      <c r="K12" s="20"/>
    </row>
    <row r="13" spans="1:11" ht="16.5">
      <c r="A13" s="3"/>
      <c r="B13" s="4"/>
      <c r="C13" s="11"/>
      <c r="D13" s="11"/>
      <c r="E13" s="11"/>
      <c r="F13" s="11"/>
      <c r="G13" s="11"/>
      <c r="H13" s="11"/>
      <c r="I13" s="11"/>
      <c r="K13" s="235"/>
    </row>
    <row r="14" spans="1:11" ht="16.5">
      <c r="A14" s="3" t="s">
        <v>10</v>
      </c>
      <c r="B14" s="4"/>
      <c r="C14" s="10">
        <f>+'[1]IS-consol'!D14</f>
        <v>-256387</v>
      </c>
      <c r="D14" s="11"/>
      <c r="E14" s="10">
        <f>+'[1]IS-consol'!F14</f>
        <v>-252202</v>
      </c>
      <c r="F14" s="11"/>
      <c r="G14" s="11">
        <f>+'[1]IS-consol'!H14</f>
        <v>-766453</v>
      </c>
      <c r="H14" s="11"/>
      <c r="I14" s="10">
        <f>+'[1]IS-consol'!J14</f>
        <v>-779462</v>
      </c>
      <c r="K14" s="20"/>
    </row>
    <row r="15" spans="1:11" ht="16.5">
      <c r="A15" s="3"/>
      <c r="B15" s="4"/>
      <c r="C15" s="11"/>
      <c r="D15" s="11"/>
      <c r="E15" s="10"/>
      <c r="F15" s="11"/>
      <c r="G15" s="11"/>
      <c r="H15" s="11"/>
      <c r="I15" s="10"/>
      <c r="K15" s="235"/>
    </row>
    <row r="16" spans="1:11" ht="16.5">
      <c r="A16" s="3" t="s">
        <v>11</v>
      </c>
      <c r="B16" s="4"/>
      <c r="C16" s="10">
        <f>+'[1]IS-consol'!D16</f>
        <v>-128</v>
      </c>
      <c r="D16" s="11"/>
      <c r="E16" s="10">
        <f>+'[1]IS-consol'!F16</f>
        <v>-1397</v>
      </c>
      <c r="F16" s="11"/>
      <c r="G16" s="11">
        <f>+'[1]IS-consol'!H16</f>
        <v>-383</v>
      </c>
      <c r="H16" s="11"/>
      <c r="I16" s="10">
        <f>+'[1]IS-consol'!J16</f>
        <v>-1722</v>
      </c>
      <c r="K16" s="20"/>
    </row>
    <row r="17" spans="1:11" ht="16.5">
      <c r="A17" s="3"/>
      <c r="B17" s="4"/>
      <c r="C17" s="11"/>
      <c r="D17" s="11"/>
      <c r="E17" s="10"/>
      <c r="F17" s="11"/>
      <c r="G17" s="11"/>
      <c r="H17" s="11"/>
      <c r="I17" s="10"/>
      <c r="K17" s="235"/>
    </row>
    <row r="18" spans="1:11" s="14" customFormat="1" ht="16.5">
      <c r="A18" s="12" t="s">
        <v>12</v>
      </c>
      <c r="B18" s="13"/>
      <c r="C18" s="10">
        <f>+'[1]IS-consol'!D18</f>
        <v>848</v>
      </c>
      <c r="D18" s="10"/>
      <c r="E18" s="10">
        <f>+'[1]IS-consol'!F18</f>
        <v>1128</v>
      </c>
      <c r="F18" s="10"/>
      <c r="G18" s="11">
        <f>+'[1]IS-consol'!H18</f>
        <v>1823</v>
      </c>
      <c r="H18" s="10"/>
      <c r="I18" s="10">
        <f>+'[1]IS-consol'!J18</f>
        <v>3151</v>
      </c>
      <c r="K18" s="20"/>
    </row>
    <row r="19" spans="1:11" ht="16.5">
      <c r="A19" s="3"/>
      <c r="B19" s="4"/>
      <c r="C19" s="11"/>
      <c r="D19" s="11"/>
      <c r="E19" s="11"/>
      <c r="F19" s="11"/>
      <c r="G19" s="11"/>
      <c r="H19" s="11"/>
      <c r="I19" s="11"/>
      <c r="K19" s="235"/>
    </row>
    <row r="20" spans="1:11" ht="16.5">
      <c r="A20" s="3" t="s">
        <v>13</v>
      </c>
      <c r="B20" s="4"/>
      <c r="C20" s="10">
        <f>+'[1]IS-consol'!D20</f>
        <v>-291</v>
      </c>
      <c r="D20" s="11"/>
      <c r="E20" s="10">
        <f>+'[1]IS-consol'!F20</f>
        <v>-318</v>
      </c>
      <c r="F20" s="11"/>
      <c r="G20" s="11">
        <f>+'[1]IS-consol'!H20</f>
        <v>-747</v>
      </c>
      <c r="H20" s="11"/>
      <c r="I20" s="10">
        <f>+'[1]IS-consol'!J20</f>
        <v>-1303</v>
      </c>
      <c r="K20" s="20"/>
    </row>
    <row r="21" spans="1:11" ht="16.5">
      <c r="A21" s="3"/>
      <c r="B21" s="4"/>
      <c r="C21" s="10"/>
      <c r="D21" s="11"/>
      <c r="E21" s="10"/>
      <c r="F21" s="11"/>
      <c r="G21" s="10"/>
      <c r="H21" s="11"/>
      <c r="I21" s="10"/>
      <c r="K21" s="235"/>
    </row>
    <row r="22" spans="1:11" ht="16.5">
      <c r="A22" s="3" t="s">
        <v>14</v>
      </c>
      <c r="B22" s="4"/>
      <c r="C22" s="15">
        <f>+'[1]IS-consol'!D22</f>
        <v>0</v>
      </c>
      <c r="D22" s="16"/>
      <c r="E22" s="15">
        <f>+'[1]IS-consol'!F22</f>
        <v>0</v>
      </c>
      <c r="F22" s="11"/>
      <c r="G22" s="16">
        <f>+'[1]IS-consol'!H22</f>
        <v>0</v>
      </c>
      <c r="H22" s="11"/>
      <c r="I22" s="15">
        <f>+'[1]IS-consol'!J22</f>
        <v>0</v>
      </c>
      <c r="K22" s="236"/>
    </row>
    <row r="23" spans="1:11" ht="16.5">
      <c r="A23" s="3"/>
      <c r="B23" s="4"/>
      <c r="C23" s="17"/>
      <c r="D23" s="16"/>
      <c r="E23" s="17"/>
      <c r="F23" s="11"/>
      <c r="G23" s="18"/>
      <c r="H23" s="11"/>
      <c r="I23" s="18"/>
      <c r="K23" s="235"/>
    </row>
    <row r="24" spans="1:11" ht="16.5">
      <c r="A24" s="3" t="s">
        <v>15</v>
      </c>
      <c r="B24" s="4"/>
      <c r="C24" s="16">
        <f>SUM(C12:C23)</f>
        <v>9244</v>
      </c>
      <c r="D24" s="16"/>
      <c r="E24" s="16">
        <f>SUM(E12:E22)</f>
        <v>8930</v>
      </c>
      <c r="F24" s="11"/>
      <c r="G24" s="11">
        <f>SUM(G12:G23)</f>
        <v>28808</v>
      </c>
      <c r="H24" s="11"/>
      <c r="I24" s="11">
        <f>SUM(I12:I23)</f>
        <v>27971</v>
      </c>
      <c r="K24" s="237"/>
    </row>
    <row r="25" spans="1:11" ht="16.5">
      <c r="A25" s="3"/>
      <c r="B25" s="4"/>
      <c r="C25" s="16"/>
      <c r="D25" s="16"/>
      <c r="E25" s="19"/>
      <c r="F25" s="11"/>
      <c r="G25" s="11"/>
      <c r="H25" s="11"/>
      <c r="I25" s="11"/>
      <c r="K25" s="235"/>
    </row>
    <row r="26" spans="1:11" ht="16.5">
      <c r="A26" s="3" t="s">
        <v>16</v>
      </c>
      <c r="B26" s="4"/>
      <c r="C26" s="17">
        <f>+'[1]IS-consol'!D26</f>
        <v>-2808</v>
      </c>
      <c r="D26" s="15"/>
      <c r="E26" s="17">
        <f>+'[1]IS-consol'!F26</f>
        <v>-2533</v>
      </c>
      <c r="F26" s="10"/>
      <c r="G26" s="18">
        <f>+'[1]IS-consol'!H26</f>
        <v>-7711</v>
      </c>
      <c r="H26" s="10"/>
      <c r="I26" s="18">
        <f>+'[1]IS-consol'!J26</f>
        <v>-7555</v>
      </c>
      <c r="K26" s="20"/>
    </row>
    <row r="27" spans="1:11" ht="16.5">
      <c r="A27" s="3"/>
      <c r="B27" s="4"/>
      <c r="C27" s="15"/>
      <c r="D27" s="15"/>
      <c r="E27" s="15"/>
      <c r="F27" s="10"/>
      <c r="G27" s="10"/>
      <c r="H27" s="10"/>
      <c r="I27" s="10"/>
      <c r="K27" s="235"/>
    </row>
    <row r="28" spans="1:11" ht="16.5">
      <c r="A28" s="3" t="s">
        <v>17</v>
      </c>
      <c r="B28" s="4"/>
      <c r="C28" s="16"/>
      <c r="D28" s="16"/>
      <c r="E28" s="16"/>
      <c r="F28" s="11"/>
      <c r="G28" s="11"/>
      <c r="H28" s="11"/>
      <c r="I28" s="11"/>
      <c r="K28" s="235"/>
    </row>
    <row r="29" spans="1:11" ht="16.5">
      <c r="A29" s="3" t="s">
        <v>18</v>
      </c>
      <c r="B29" s="4"/>
      <c r="C29" s="15">
        <f>SUM(C24:C26)</f>
        <v>6436</v>
      </c>
      <c r="D29" s="15"/>
      <c r="E29" s="15">
        <f>SUM(E24:E26)</f>
        <v>6397</v>
      </c>
      <c r="F29" s="10"/>
      <c r="G29" s="10">
        <f>SUM(G24:G26)</f>
        <v>21097</v>
      </c>
      <c r="H29" s="10"/>
      <c r="I29" s="10">
        <f>SUM(I24:I26)</f>
        <v>20416</v>
      </c>
      <c r="K29" s="20"/>
    </row>
    <row r="30" spans="1:11" ht="16.5">
      <c r="A30" s="2"/>
      <c r="B30" s="4"/>
      <c r="C30" s="15"/>
      <c r="D30" s="15"/>
      <c r="E30" s="15"/>
      <c r="F30" s="10"/>
      <c r="G30" s="10"/>
      <c r="H30" s="10"/>
      <c r="I30" s="10"/>
      <c r="K30" s="235"/>
    </row>
    <row r="31" spans="1:11" ht="16.5">
      <c r="A31" s="3" t="s">
        <v>19</v>
      </c>
      <c r="B31" s="4"/>
      <c r="C31" s="15"/>
      <c r="D31" s="15"/>
      <c r="E31" s="15"/>
      <c r="F31" s="10"/>
      <c r="G31" s="10"/>
      <c r="H31" s="10"/>
      <c r="I31" s="10"/>
      <c r="K31" s="235"/>
    </row>
    <row r="32" spans="1:11" ht="16.5">
      <c r="A32" s="4" t="s">
        <v>20</v>
      </c>
      <c r="B32" s="4"/>
      <c r="C32" s="15"/>
      <c r="D32" s="15"/>
      <c r="E32" s="15"/>
      <c r="F32" s="10"/>
      <c r="G32" s="10"/>
      <c r="H32" s="10"/>
      <c r="I32" s="10"/>
      <c r="K32" s="235"/>
    </row>
    <row r="33" spans="1:11" ht="16.5">
      <c r="A33" s="4" t="s">
        <v>21</v>
      </c>
      <c r="B33" s="4"/>
      <c r="C33" s="15">
        <f>+'[1]IS-consol'!D33</f>
        <v>0</v>
      </c>
      <c r="D33" s="16"/>
      <c r="E33" s="15">
        <f>+'[1]IS-consol'!F33</f>
        <v>0</v>
      </c>
      <c r="F33" s="11"/>
      <c r="G33" s="16">
        <f>+'[1]IS-consol'!H33</f>
        <v>0</v>
      </c>
      <c r="H33" s="11"/>
      <c r="I33" s="15">
        <f>+'[1]IS-consol'!J33</f>
        <v>0</v>
      </c>
      <c r="K33" s="235"/>
    </row>
    <row r="34" spans="1:11" ht="16.5">
      <c r="A34" s="4"/>
      <c r="B34" s="4"/>
      <c r="C34" s="21"/>
      <c r="D34" s="11"/>
      <c r="E34" s="21"/>
      <c r="F34" s="11"/>
      <c r="G34" s="21"/>
      <c r="H34" s="11"/>
      <c r="I34" s="21"/>
      <c r="K34" s="235"/>
    </row>
    <row r="35" spans="1:11" ht="17.25" thickBot="1">
      <c r="A35" s="3" t="s">
        <v>22</v>
      </c>
      <c r="B35" s="4"/>
      <c r="C35" s="22">
        <f>SUM(C29:C33)</f>
        <v>6436</v>
      </c>
      <c r="D35" s="11"/>
      <c r="E35" s="22">
        <f>SUM(E29:E33)</f>
        <v>6397</v>
      </c>
      <c r="F35" s="11"/>
      <c r="G35" s="22">
        <f>SUM(G29:G33)</f>
        <v>21097</v>
      </c>
      <c r="H35" s="11"/>
      <c r="I35" s="22">
        <f>SUM(I29:I33)</f>
        <v>20416</v>
      </c>
      <c r="K35" s="20"/>
    </row>
    <row r="36" spans="1:11" ht="17.25" thickTop="1">
      <c r="A36" s="4"/>
      <c r="B36" s="4"/>
      <c r="C36" s="10"/>
      <c r="D36" s="11"/>
      <c r="E36" s="10"/>
      <c r="F36" s="11"/>
      <c r="G36" s="10"/>
      <c r="H36" s="11"/>
      <c r="I36" s="10"/>
      <c r="K36" s="235"/>
    </row>
    <row r="37" spans="1:11" ht="16.5">
      <c r="A37" s="3" t="s">
        <v>23</v>
      </c>
      <c r="B37" s="4"/>
      <c r="C37" s="10"/>
      <c r="D37" s="11"/>
      <c r="E37" s="10"/>
      <c r="F37" s="11"/>
      <c r="G37" s="10"/>
      <c r="H37" s="11"/>
      <c r="I37" s="10"/>
      <c r="K37" s="235"/>
    </row>
    <row r="38" spans="1:11" ht="16.5">
      <c r="A38" s="3" t="s">
        <v>24</v>
      </c>
      <c r="B38" s="4"/>
      <c r="C38" s="23">
        <f>+C35</f>
        <v>6436</v>
      </c>
      <c r="D38" s="24"/>
      <c r="E38" s="23">
        <f>+E35</f>
        <v>6397</v>
      </c>
      <c r="F38" s="24"/>
      <c r="G38" s="23">
        <f>+G35</f>
        <v>21097</v>
      </c>
      <c r="H38" s="24"/>
      <c r="I38" s="23">
        <f>+I35</f>
        <v>20416</v>
      </c>
      <c r="J38" s="25"/>
      <c r="K38" s="236"/>
    </row>
    <row r="39" spans="1:11" ht="16.5">
      <c r="A39" s="3" t="s">
        <v>25</v>
      </c>
      <c r="B39" s="4"/>
      <c r="C39" s="23">
        <v>0</v>
      </c>
      <c r="D39" s="24"/>
      <c r="E39" s="23">
        <v>0</v>
      </c>
      <c r="F39" s="24"/>
      <c r="G39" s="23">
        <v>0</v>
      </c>
      <c r="H39" s="24"/>
      <c r="I39" s="23">
        <v>0</v>
      </c>
      <c r="J39" s="25"/>
      <c r="K39" s="236"/>
    </row>
    <row r="40" spans="1:11" ht="17.25" thickBot="1">
      <c r="A40" s="3"/>
      <c r="B40" s="4"/>
      <c r="C40" s="26">
        <f>SUM(C38:C39)</f>
        <v>6436</v>
      </c>
      <c r="D40" s="24"/>
      <c r="E40" s="26">
        <f>SUM(E38:E39)</f>
        <v>6397</v>
      </c>
      <c r="F40" s="24"/>
      <c r="G40" s="26">
        <f>SUM(G38:G39)</f>
        <v>21097</v>
      </c>
      <c r="H40" s="24"/>
      <c r="I40" s="26">
        <f>SUM(I38:I39)</f>
        <v>20416</v>
      </c>
      <c r="J40" s="25"/>
      <c r="K40" s="236"/>
    </row>
    <row r="41" spans="1:11" ht="17.25" thickTop="1">
      <c r="A41" s="3"/>
      <c r="B41" s="4"/>
      <c r="C41" s="10"/>
      <c r="D41" s="11"/>
      <c r="E41" s="10"/>
      <c r="F41" s="11"/>
      <c r="G41" s="10"/>
      <c r="H41" s="11"/>
      <c r="I41" s="10"/>
      <c r="K41" s="234"/>
    </row>
    <row r="42" spans="1:11" ht="16.5">
      <c r="A42" s="3" t="s">
        <v>26</v>
      </c>
      <c r="B42" s="4"/>
      <c r="C42" s="11"/>
      <c r="D42" s="11"/>
      <c r="E42" s="11"/>
      <c r="F42" s="11"/>
      <c r="G42" s="11"/>
      <c r="H42" s="11"/>
      <c r="I42" s="11"/>
      <c r="K42" s="234"/>
    </row>
    <row r="43" spans="1:11" ht="16.5">
      <c r="A43" s="27" t="s">
        <v>27</v>
      </c>
      <c r="C43" s="28">
        <f>+'[1]IS-consol'!D37</f>
        <v>9.41529908145584</v>
      </c>
      <c r="D43" s="29" t="s">
        <v>28</v>
      </c>
      <c r="E43" s="29">
        <f>+'[1]IS-consol'!F37</f>
        <v>10.39796203672062</v>
      </c>
      <c r="F43" s="30"/>
      <c r="G43" s="30">
        <f>+'[1]IS-consol'!H37</f>
        <v>30.863046103398673</v>
      </c>
      <c r="H43" s="31" t="s">
        <v>28</v>
      </c>
      <c r="I43" s="32">
        <f>+'[1]IS-consol'!J37</f>
        <v>32.17403460809594</v>
      </c>
      <c r="K43" s="35"/>
    </row>
    <row r="44" spans="1:11" ht="16.5">
      <c r="A44" s="27" t="s">
        <v>29</v>
      </c>
      <c r="C44" s="28">
        <f>+'[1]IS-consol'!D39</f>
        <v>9.41529908145584</v>
      </c>
      <c r="D44" s="29" t="s">
        <v>28</v>
      </c>
      <c r="E44" s="33">
        <f>+'[1]IS-consol'!F39</f>
        <v>10.383123933612532</v>
      </c>
      <c r="F44" s="11"/>
      <c r="G44" s="28">
        <f>+'[1]IS-consol'!H39</f>
        <v>30.863046103398673</v>
      </c>
      <c r="H44" s="34" t="s">
        <v>28</v>
      </c>
      <c r="I44" s="30">
        <f>+'[1]IS-consol'!J39</f>
        <v>32.128121606948966</v>
      </c>
      <c r="K44" s="35"/>
    </row>
    <row r="45" spans="1:9" s="14" customFormat="1" ht="16.5">
      <c r="A45" s="36"/>
      <c r="B45" s="13"/>
      <c r="C45" s="10"/>
      <c r="D45" s="10"/>
      <c r="E45" s="10"/>
      <c r="F45" s="10"/>
      <c r="G45" s="10"/>
      <c r="H45" s="10"/>
      <c r="I45" s="10"/>
    </row>
    <row r="46" spans="1:11" ht="16.5">
      <c r="A46" s="3"/>
      <c r="C46" s="37"/>
      <c r="D46" s="19"/>
      <c r="E46" s="37"/>
      <c r="G46" s="37"/>
      <c r="I46" s="37"/>
      <c r="K46" s="234"/>
    </row>
    <row r="47" ht="13.5">
      <c r="K47" s="9"/>
    </row>
    <row r="48" spans="1:11" ht="13.5">
      <c r="A48" s="7" t="s">
        <v>30</v>
      </c>
      <c r="K48" s="9"/>
    </row>
    <row r="49" spans="9:11" ht="13.5">
      <c r="I49" s="37"/>
      <c r="K49" s="9"/>
    </row>
    <row r="50" spans="9:11" ht="13.5">
      <c r="I50" s="37"/>
      <c r="K50" s="38"/>
    </row>
    <row r="51" ht="13.5">
      <c r="K51" s="38"/>
    </row>
    <row r="52" spans="1:11" ht="16.5">
      <c r="A52" s="12" t="s">
        <v>31</v>
      </c>
      <c r="K52" s="38"/>
    </row>
    <row r="53" spans="1:11" ht="16.5">
      <c r="A53" s="12" t="s">
        <v>32</v>
      </c>
      <c r="K53" s="38"/>
    </row>
    <row r="54" spans="1:11" ht="16.5">
      <c r="A54" s="3" t="s">
        <v>33</v>
      </c>
      <c r="K54" s="38"/>
    </row>
    <row r="55" ht="13.5">
      <c r="K55" s="38"/>
    </row>
    <row r="56" ht="13.5">
      <c r="K56" s="38"/>
    </row>
    <row r="57" ht="13.5">
      <c r="K57" s="38"/>
    </row>
    <row r="58" ht="13.5">
      <c r="K58" s="38"/>
    </row>
    <row r="59" ht="13.5">
      <c r="K59" s="38"/>
    </row>
    <row r="60" ht="13.5">
      <c r="K60" s="38"/>
    </row>
    <row r="61" ht="13.5">
      <c r="K61" s="38"/>
    </row>
    <row r="62" ht="13.5">
      <c r="K62" s="38"/>
    </row>
    <row r="63" ht="13.5">
      <c r="K63" s="38"/>
    </row>
    <row r="64" ht="13.5">
      <c r="K64" s="38"/>
    </row>
    <row r="65" ht="13.5">
      <c r="K65" s="39"/>
    </row>
    <row r="66" ht="13.5">
      <c r="K66" s="39"/>
    </row>
    <row r="67" ht="13.5">
      <c r="K67" s="39"/>
    </row>
    <row r="68" ht="13.5">
      <c r="K68" s="39"/>
    </row>
    <row r="69" ht="13.5">
      <c r="K69" s="39"/>
    </row>
    <row r="70" ht="13.5">
      <c r="K70" s="39"/>
    </row>
    <row r="71" ht="13.5">
      <c r="K71" s="39"/>
    </row>
    <row r="72" ht="13.5">
      <c r="K72" s="39"/>
    </row>
    <row r="73" ht="13.5">
      <c r="K73" s="39"/>
    </row>
    <row r="74" ht="13.5">
      <c r="K74" s="39"/>
    </row>
    <row r="75" ht="13.5">
      <c r="K75" s="39"/>
    </row>
    <row r="76" ht="13.5">
      <c r="K76" s="39"/>
    </row>
    <row r="77" ht="13.5">
      <c r="K77" s="39"/>
    </row>
    <row r="78" ht="13.5">
      <c r="K78" s="39"/>
    </row>
    <row r="79" ht="13.5">
      <c r="K79" s="39"/>
    </row>
    <row r="80" ht="13.5">
      <c r="K80" s="39"/>
    </row>
    <row r="81" ht="13.5">
      <c r="K81" s="39"/>
    </row>
    <row r="82" ht="13.5">
      <c r="K82" s="39"/>
    </row>
    <row r="83" ht="13.5">
      <c r="K83" s="39"/>
    </row>
    <row r="84" ht="13.5">
      <c r="K84" s="39"/>
    </row>
    <row r="85" ht="13.5">
      <c r="K85" s="39"/>
    </row>
    <row r="86" ht="13.5">
      <c r="K86" s="39"/>
    </row>
    <row r="87" ht="13.5">
      <c r="K87" s="39"/>
    </row>
    <row r="88" ht="13.5">
      <c r="K88" s="39"/>
    </row>
    <row r="89" ht="13.5">
      <c r="K89" s="39"/>
    </row>
    <row r="90" ht="13.5">
      <c r="K90" s="39"/>
    </row>
    <row r="91" ht="13.5">
      <c r="K91" s="39"/>
    </row>
    <row r="92" ht="13.5">
      <c r="K92" s="39"/>
    </row>
    <row r="93" ht="13.5">
      <c r="K93" s="39"/>
    </row>
    <row r="94" ht="13.5">
      <c r="K94" s="39"/>
    </row>
    <row r="95" ht="13.5">
      <c r="K95" s="39"/>
    </row>
    <row r="96" ht="13.5">
      <c r="K96" s="39"/>
    </row>
    <row r="97" ht="13.5">
      <c r="K97" s="39"/>
    </row>
    <row r="98" ht="13.5">
      <c r="K98" s="39"/>
    </row>
    <row r="99" ht="13.5">
      <c r="K99" s="39"/>
    </row>
    <row r="100" ht="13.5">
      <c r="K100" s="39"/>
    </row>
    <row r="101" ht="13.5">
      <c r="K101" s="39"/>
    </row>
    <row r="102" ht="13.5">
      <c r="K102" s="39"/>
    </row>
    <row r="103" ht="13.5">
      <c r="K103" s="39"/>
    </row>
    <row r="104" ht="13.5">
      <c r="K104" s="39"/>
    </row>
    <row r="105" ht="13.5">
      <c r="K105" s="39"/>
    </row>
    <row r="106" ht="13.5">
      <c r="K106" s="39"/>
    </row>
    <row r="107" ht="13.5">
      <c r="K107" s="39"/>
    </row>
    <row r="108" ht="13.5">
      <c r="K108" s="39"/>
    </row>
    <row r="109" ht="13.5">
      <c r="K109" s="39"/>
    </row>
    <row r="110" ht="13.5">
      <c r="K110" s="39"/>
    </row>
    <row r="111" ht="13.5">
      <c r="K111" s="39"/>
    </row>
    <row r="112" ht="13.5">
      <c r="K112" s="39"/>
    </row>
    <row r="113" ht="13.5">
      <c r="K113" s="39"/>
    </row>
    <row r="114" ht="13.5">
      <c r="K114" s="39"/>
    </row>
    <row r="115" ht="13.5">
      <c r="K115" s="39"/>
    </row>
    <row r="116" ht="13.5">
      <c r="K116" s="39"/>
    </row>
    <row r="117" ht="13.5">
      <c r="K117" s="39"/>
    </row>
    <row r="118" ht="13.5">
      <c r="K118" s="39"/>
    </row>
    <row r="119" ht="13.5">
      <c r="K119" s="39"/>
    </row>
    <row r="120" ht="13.5">
      <c r="K120" s="39"/>
    </row>
    <row r="121" ht="13.5">
      <c r="K121" s="39"/>
    </row>
    <row r="122" ht="13.5">
      <c r="K122" s="39"/>
    </row>
    <row r="123" ht="13.5">
      <c r="K123" s="39"/>
    </row>
    <row r="124" ht="13.5">
      <c r="K124" s="39"/>
    </row>
    <row r="125" ht="13.5">
      <c r="K125" s="39"/>
    </row>
    <row r="126" ht="13.5">
      <c r="K126" s="39"/>
    </row>
    <row r="127" ht="13.5">
      <c r="K127" s="39"/>
    </row>
    <row r="128" ht="13.5">
      <c r="K128" s="39"/>
    </row>
    <row r="129" ht="13.5">
      <c r="K129" s="39"/>
    </row>
    <row r="130" ht="13.5">
      <c r="K130" s="39"/>
    </row>
    <row r="131" ht="13.5">
      <c r="K131" s="39"/>
    </row>
    <row r="132" ht="13.5">
      <c r="K132" s="39"/>
    </row>
    <row r="133" ht="13.5">
      <c r="K133" s="39"/>
    </row>
    <row r="134" ht="13.5">
      <c r="K134" s="39"/>
    </row>
    <row r="135" ht="13.5">
      <c r="K135" s="39"/>
    </row>
    <row r="136" ht="13.5">
      <c r="K136" s="39"/>
    </row>
    <row r="137" ht="13.5">
      <c r="K137" s="39"/>
    </row>
    <row r="138" ht="13.5">
      <c r="K138" s="39"/>
    </row>
    <row r="139" ht="13.5">
      <c r="K139" s="39"/>
    </row>
    <row r="140" ht="13.5">
      <c r="K140" s="39"/>
    </row>
    <row r="141" ht="13.5">
      <c r="K141" s="39"/>
    </row>
    <row r="142" ht="13.5">
      <c r="K142" s="39"/>
    </row>
    <row r="143" ht="13.5">
      <c r="K143" s="39"/>
    </row>
    <row r="144" ht="13.5">
      <c r="K144" s="39"/>
    </row>
    <row r="145" ht="13.5">
      <c r="K145" s="39"/>
    </row>
    <row r="146" ht="13.5">
      <c r="K146" s="39"/>
    </row>
    <row r="147" ht="13.5">
      <c r="K147" s="39"/>
    </row>
    <row r="148" ht="13.5">
      <c r="K148" s="39"/>
    </row>
    <row r="149" ht="13.5">
      <c r="K149" s="39"/>
    </row>
    <row r="150" ht="13.5">
      <c r="K150" s="39"/>
    </row>
    <row r="151" ht="13.5">
      <c r="K151" s="39"/>
    </row>
    <row r="152" ht="13.5">
      <c r="K152" s="39"/>
    </row>
    <row r="153" ht="13.5">
      <c r="K153" s="39"/>
    </row>
    <row r="154" ht="13.5">
      <c r="K154" s="39"/>
    </row>
    <row r="155" ht="13.5">
      <c r="K155" s="39"/>
    </row>
    <row r="156" ht="13.5">
      <c r="K156" s="39"/>
    </row>
    <row r="157" ht="13.5">
      <c r="K157" s="39"/>
    </row>
    <row r="158" ht="13.5">
      <c r="K158" s="39"/>
    </row>
    <row r="159" ht="13.5">
      <c r="K159" s="39"/>
    </row>
    <row r="160" ht="13.5">
      <c r="K160" s="39"/>
    </row>
    <row r="161" ht="13.5">
      <c r="K161" s="39"/>
    </row>
    <row r="162" ht="13.5">
      <c r="K162" s="39"/>
    </row>
    <row r="163" ht="13.5">
      <c r="K163" s="39"/>
    </row>
    <row r="164" ht="13.5">
      <c r="K164" s="39"/>
    </row>
    <row r="165" ht="13.5">
      <c r="K165" s="39"/>
    </row>
    <row r="166" ht="13.5">
      <c r="K166" s="39"/>
    </row>
    <row r="167" ht="13.5">
      <c r="K167" s="39"/>
    </row>
    <row r="168" ht="13.5">
      <c r="K168" s="39"/>
    </row>
    <row r="169" ht="13.5">
      <c r="K169" s="39"/>
    </row>
    <row r="170" ht="13.5">
      <c r="K170" s="39"/>
    </row>
    <row r="171" ht="13.5">
      <c r="K171" s="39"/>
    </row>
    <row r="172" ht="13.5">
      <c r="K172" s="39"/>
    </row>
    <row r="173" ht="13.5">
      <c r="K173" s="39"/>
    </row>
    <row r="174" ht="13.5">
      <c r="K174" s="39"/>
    </row>
    <row r="175" ht="13.5">
      <c r="K175" s="39"/>
    </row>
    <row r="176" ht="13.5">
      <c r="K176" s="39"/>
    </row>
    <row r="177" ht="13.5">
      <c r="K177" s="39"/>
    </row>
    <row r="178" ht="13.5">
      <c r="K178" s="39"/>
    </row>
    <row r="179" ht="13.5">
      <c r="K179" s="39"/>
    </row>
    <row r="180" ht="13.5">
      <c r="K180" s="39"/>
    </row>
    <row r="181" ht="13.5">
      <c r="K181" s="39"/>
    </row>
    <row r="182" ht="13.5">
      <c r="K182" s="39"/>
    </row>
    <row r="183" ht="13.5">
      <c r="K183" s="39"/>
    </row>
    <row r="184" ht="13.5">
      <c r="K184" s="39"/>
    </row>
    <row r="185" ht="13.5">
      <c r="K185" s="39"/>
    </row>
    <row r="186" ht="13.5">
      <c r="K186" s="39"/>
    </row>
    <row r="187" ht="13.5">
      <c r="K187" s="39"/>
    </row>
    <row r="188" ht="13.5">
      <c r="K188" s="39"/>
    </row>
    <row r="189" ht="13.5">
      <c r="K189" s="39"/>
    </row>
    <row r="190" ht="13.5">
      <c r="K190" s="39"/>
    </row>
    <row r="191" ht="13.5">
      <c r="K191" s="39"/>
    </row>
    <row r="192" ht="13.5">
      <c r="K192" s="39"/>
    </row>
    <row r="193" ht="13.5">
      <c r="K193" s="39"/>
    </row>
    <row r="194" ht="13.5">
      <c r="K194" s="39"/>
    </row>
    <row r="195" ht="13.5">
      <c r="K195" s="39"/>
    </row>
    <row r="196" ht="13.5">
      <c r="K196" s="39"/>
    </row>
    <row r="197" ht="13.5">
      <c r="K197" s="39"/>
    </row>
    <row r="198" ht="13.5">
      <c r="K198" s="39"/>
    </row>
    <row r="199" ht="13.5">
      <c r="K199" s="39"/>
    </row>
    <row r="200" ht="13.5">
      <c r="K200" s="39"/>
    </row>
    <row r="201" ht="13.5">
      <c r="K201" s="39"/>
    </row>
    <row r="202" ht="13.5">
      <c r="K202" s="39"/>
    </row>
    <row r="203" ht="13.5">
      <c r="K203" s="39"/>
    </row>
    <row r="204" ht="13.5">
      <c r="K204" s="39"/>
    </row>
    <row r="205" ht="13.5">
      <c r="K205" s="39"/>
    </row>
    <row r="206" ht="13.5">
      <c r="K206" s="39"/>
    </row>
    <row r="207" ht="13.5">
      <c r="K207" s="39"/>
    </row>
    <row r="208" ht="13.5">
      <c r="K208" s="39"/>
    </row>
    <row r="209" ht="13.5">
      <c r="K209" s="39"/>
    </row>
    <row r="210" ht="13.5">
      <c r="K210" s="39"/>
    </row>
    <row r="211" ht="13.5">
      <c r="K211" s="39"/>
    </row>
    <row r="212" ht="13.5">
      <c r="K212" s="39"/>
    </row>
    <row r="213" ht="13.5">
      <c r="K213" s="39"/>
    </row>
    <row r="214" ht="13.5">
      <c r="K214" s="39"/>
    </row>
    <row r="215" ht="13.5">
      <c r="K215" s="39"/>
    </row>
    <row r="216" ht="13.5">
      <c r="K216" s="39"/>
    </row>
    <row r="217" ht="13.5">
      <c r="K217" s="39"/>
    </row>
    <row r="218" ht="13.5">
      <c r="K218" s="39"/>
    </row>
    <row r="219" ht="13.5">
      <c r="K219" s="39"/>
    </row>
    <row r="220" ht="13.5">
      <c r="K220" s="39"/>
    </row>
    <row r="221" ht="13.5">
      <c r="K221" s="39"/>
    </row>
    <row r="222" ht="13.5">
      <c r="K222" s="39"/>
    </row>
    <row r="223" ht="13.5">
      <c r="K223" s="39"/>
    </row>
    <row r="224" ht="13.5">
      <c r="K224" s="39"/>
    </row>
    <row r="225" ht="13.5">
      <c r="K225" s="39"/>
    </row>
    <row r="226" ht="13.5">
      <c r="K226" s="39"/>
    </row>
    <row r="227" ht="13.5">
      <c r="K227" s="39"/>
    </row>
    <row r="228" ht="13.5">
      <c r="K228" s="39"/>
    </row>
    <row r="229" ht="13.5">
      <c r="K229" s="39"/>
    </row>
    <row r="230" ht="13.5">
      <c r="K230" s="39"/>
    </row>
    <row r="231" ht="13.5">
      <c r="K231" s="39"/>
    </row>
    <row r="232" ht="13.5">
      <c r="K232" s="39"/>
    </row>
    <row r="233" ht="13.5">
      <c r="K233" s="39"/>
    </row>
    <row r="234" ht="13.5">
      <c r="K234" s="39"/>
    </row>
    <row r="235" ht="13.5">
      <c r="K235" s="39"/>
    </row>
    <row r="236" ht="13.5">
      <c r="K236" s="39"/>
    </row>
    <row r="237" ht="13.5">
      <c r="K237" s="39"/>
    </row>
    <row r="238" ht="13.5">
      <c r="K238" s="39"/>
    </row>
    <row r="239" ht="13.5">
      <c r="K239" s="39"/>
    </row>
    <row r="240" ht="13.5">
      <c r="K240" s="39"/>
    </row>
    <row r="241" ht="13.5">
      <c r="K241" s="39"/>
    </row>
    <row r="242" ht="13.5">
      <c r="K242" s="39"/>
    </row>
    <row r="243" ht="13.5">
      <c r="K243" s="39"/>
    </row>
    <row r="244" ht="13.5">
      <c r="K244" s="39"/>
    </row>
    <row r="245" ht="13.5">
      <c r="K245" s="39"/>
    </row>
    <row r="246" ht="13.5">
      <c r="K246" s="39"/>
    </row>
    <row r="247" ht="13.5">
      <c r="K247" s="39"/>
    </row>
    <row r="248" ht="13.5">
      <c r="K248" s="39"/>
    </row>
    <row r="249" ht="13.5">
      <c r="K249" s="39"/>
    </row>
    <row r="250" ht="13.5">
      <c r="K250" s="39"/>
    </row>
    <row r="251" ht="13.5">
      <c r="K251" s="39"/>
    </row>
    <row r="252" ht="13.5">
      <c r="K252" s="39"/>
    </row>
    <row r="253" ht="13.5">
      <c r="K253" s="39"/>
    </row>
    <row r="254" ht="13.5">
      <c r="K254" s="39"/>
    </row>
    <row r="255" ht="13.5">
      <c r="K255" s="39"/>
    </row>
    <row r="256" ht="13.5">
      <c r="K256" s="39"/>
    </row>
    <row r="257" ht="13.5">
      <c r="K257" s="39"/>
    </row>
    <row r="258" ht="13.5">
      <c r="K258" s="39"/>
    </row>
    <row r="259" ht="13.5">
      <c r="K259" s="39"/>
    </row>
    <row r="260" ht="13.5">
      <c r="K260" s="39"/>
    </row>
    <row r="261" ht="13.5">
      <c r="K261" s="39"/>
    </row>
    <row r="262" ht="13.5">
      <c r="K262" s="39"/>
    </row>
    <row r="263" ht="13.5">
      <c r="K263" s="39"/>
    </row>
    <row r="264" ht="13.5">
      <c r="K264" s="39"/>
    </row>
    <row r="265" ht="13.5">
      <c r="K265" s="39"/>
    </row>
    <row r="266" ht="13.5">
      <c r="K266" s="39"/>
    </row>
    <row r="267" ht="13.5">
      <c r="K267" s="39"/>
    </row>
    <row r="268" ht="13.5">
      <c r="K268" s="39"/>
    </row>
    <row r="269" ht="13.5">
      <c r="K269" s="39"/>
    </row>
    <row r="270" ht="13.5">
      <c r="K270" s="39"/>
    </row>
    <row r="271" ht="13.5">
      <c r="K271" s="39"/>
    </row>
    <row r="272" ht="13.5">
      <c r="K272" s="39"/>
    </row>
    <row r="273" ht="13.5">
      <c r="K273" s="39"/>
    </row>
    <row r="274" ht="13.5">
      <c r="K274" s="39"/>
    </row>
    <row r="275" ht="13.5">
      <c r="K275" s="39"/>
    </row>
    <row r="276" ht="13.5">
      <c r="K276" s="39"/>
    </row>
    <row r="277" ht="13.5">
      <c r="K277" s="39"/>
    </row>
    <row r="278" ht="13.5">
      <c r="K278" s="39"/>
    </row>
    <row r="279" ht="13.5">
      <c r="K279" s="39"/>
    </row>
    <row r="280" ht="13.5">
      <c r="K280" s="39"/>
    </row>
    <row r="281" ht="13.5">
      <c r="K281" s="39"/>
    </row>
    <row r="282" ht="13.5">
      <c r="K282" s="39"/>
    </row>
    <row r="283" ht="13.5">
      <c r="K283" s="39"/>
    </row>
    <row r="284" ht="13.5">
      <c r="K284" s="39"/>
    </row>
    <row r="285" ht="13.5">
      <c r="K285" s="39"/>
    </row>
    <row r="286" ht="13.5">
      <c r="K286" s="39"/>
    </row>
    <row r="287" ht="13.5">
      <c r="K287" s="39"/>
    </row>
    <row r="288" ht="13.5">
      <c r="K288" s="39"/>
    </row>
    <row r="289" ht="13.5">
      <c r="K289" s="39"/>
    </row>
    <row r="290" ht="13.5">
      <c r="K290" s="39"/>
    </row>
    <row r="291" ht="13.5">
      <c r="K291" s="39"/>
    </row>
    <row r="292" ht="13.5">
      <c r="K292" s="39"/>
    </row>
    <row r="293" ht="13.5">
      <c r="K293" s="39"/>
    </row>
    <row r="294" ht="13.5">
      <c r="K294" s="39"/>
    </row>
    <row r="295" ht="13.5">
      <c r="K295" s="39"/>
    </row>
    <row r="296" ht="13.5">
      <c r="K296" s="39"/>
    </row>
    <row r="297" ht="13.5">
      <c r="K297" s="39"/>
    </row>
    <row r="298" ht="13.5">
      <c r="K298" s="39"/>
    </row>
    <row r="299" ht="13.5">
      <c r="K299" s="39"/>
    </row>
    <row r="300" ht="13.5">
      <c r="K300" s="39"/>
    </row>
    <row r="301" ht="13.5">
      <c r="K301" s="39"/>
    </row>
    <row r="302" ht="13.5">
      <c r="K302" s="39"/>
    </row>
    <row r="303" ht="13.5">
      <c r="K303" s="39"/>
    </row>
    <row r="304" ht="13.5">
      <c r="K304" s="39"/>
    </row>
    <row r="305" ht="13.5">
      <c r="K305" s="39"/>
    </row>
    <row r="306" ht="13.5">
      <c r="K306" s="39"/>
    </row>
    <row r="307" ht="13.5">
      <c r="K307" s="39"/>
    </row>
    <row r="308" ht="13.5">
      <c r="K308" s="39"/>
    </row>
    <row r="309" ht="13.5">
      <c r="K309" s="39"/>
    </row>
    <row r="310" ht="13.5">
      <c r="K310" s="39"/>
    </row>
    <row r="311" ht="13.5">
      <c r="K311" s="39"/>
    </row>
    <row r="312" ht="13.5">
      <c r="K312" s="39"/>
    </row>
    <row r="313" ht="13.5">
      <c r="K313" s="39"/>
    </row>
    <row r="314" ht="13.5">
      <c r="K314" s="39"/>
    </row>
    <row r="315" ht="13.5">
      <c r="K315" s="39"/>
    </row>
    <row r="316" ht="13.5">
      <c r="K316" s="39"/>
    </row>
    <row r="317" ht="13.5">
      <c r="K317" s="39"/>
    </row>
    <row r="318" ht="13.5">
      <c r="K318" s="39"/>
    </row>
    <row r="319" ht="13.5">
      <c r="K319" s="39"/>
    </row>
    <row r="320" ht="13.5">
      <c r="K320" s="39"/>
    </row>
    <row r="321" ht="13.5">
      <c r="K321" s="39"/>
    </row>
    <row r="322" ht="13.5">
      <c r="K322" s="39"/>
    </row>
    <row r="323" ht="13.5">
      <c r="K323" s="39"/>
    </row>
    <row r="324" ht="13.5">
      <c r="K324" s="39"/>
    </row>
    <row r="325" ht="13.5">
      <c r="K325" s="39"/>
    </row>
    <row r="326" ht="13.5">
      <c r="K326" s="39"/>
    </row>
    <row r="327" ht="13.5">
      <c r="K327" s="39"/>
    </row>
    <row r="328" ht="13.5">
      <c r="K328" s="39"/>
    </row>
    <row r="329" ht="13.5">
      <c r="K329" s="39"/>
    </row>
    <row r="330" ht="13.5">
      <c r="K330" s="39"/>
    </row>
    <row r="331" ht="13.5">
      <c r="K331" s="39"/>
    </row>
    <row r="332" ht="13.5">
      <c r="K332" s="39"/>
    </row>
    <row r="333" ht="13.5">
      <c r="K333" s="39"/>
    </row>
    <row r="334" ht="13.5">
      <c r="K334" s="39"/>
    </row>
    <row r="335" ht="13.5">
      <c r="K335" s="39"/>
    </row>
    <row r="336" ht="13.5">
      <c r="K336" s="39"/>
    </row>
    <row r="337" ht="13.5">
      <c r="K337" s="39"/>
    </row>
    <row r="338" ht="13.5">
      <c r="K338" s="39"/>
    </row>
    <row r="339" ht="13.5">
      <c r="K339" s="39"/>
    </row>
    <row r="340" ht="13.5">
      <c r="K340" s="39"/>
    </row>
    <row r="341" ht="13.5">
      <c r="K341" s="39"/>
    </row>
    <row r="342" ht="13.5">
      <c r="K342" s="39"/>
    </row>
    <row r="343" ht="13.5">
      <c r="K343" s="39"/>
    </row>
    <row r="344" ht="13.5">
      <c r="K344" s="39"/>
    </row>
    <row r="345" ht="13.5">
      <c r="K345" s="39"/>
    </row>
    <row r="346" ht="13.5">
      <c r="K346" s="39"/>
    </row>
    <row r="347" ht="13.5">
      <c r="K347" s="39"/>
    </row>
    <row r="348" ht="13.5">
      <c r="K348" s="39"/>
    </row>
    <row r="349" ht="13.5">
      <c r="K349" s="39"/>
    </row>
    <row r="350" ht="13.5">
      <c r="K350" s="39"/>
    </row>
    <row r="351" ht="13.5">
      <c r="K351" s="39"/>
    </row>
    <row r="352" ht="13.5">
      <c r="K352" s="39"/>
    </row>
    <row r="353" ht="13.5">
      <c r="K353" s="39"/>
    </row>
    <row r="354" ht="13.5">
      <c r="K354" s="39"/>
    </row>
    <row r="355" ht="13.5">
      <c r="K355" s="39"/>
    </row>
    <row r="356" ht="13.5">
      <c r="K356" s="39"/>
    </row>
    <row r="357" ht="13.5">
      <c r="K357" s="39"/>
    </row>
    <row r="358" ht="13.5">
      <c r="K358" s="39"/>
    </row>
    <row r="359" ht="13.5">
      <c r="K359" s="39"/>
    </row>
    <row r="360" ht="13.5">
      <c r="K360" s="39"/>
    </row>
    <row r="361" ht="13.5">
      <c r="K361" s="39"/>
    </row>
    <row r="362" ht="13.5">
      <c r="K362" s="39"/>
    </row>
    <row r="363" ht="13.5">
      <c r="K363" s="39"/>
    </row>
    <row r="364" ht="13.5">
      <c r="K364" s="39"/>
    </row>
    <row r="365" ht="13.5">
      <c r="K365" s="39"/>
    </row>
    <row r="366" ht="13.5">
      <c r="K366" s="39"/>
    </row>
    <row r="367" ht="13.5">
      <c r="K367" s="39"/>
    </row>
    <row r="368" ht="13.5">
      <c r="K368" s="39"/>
    </row>
    <row r="369" ht="13.5">
      <c r="K369" s="39"/>
    </row>
    <row r="370" ht="13.5">
      <c r="K370" s="39"/>
    </row>
    <row r="371" ht="13.5">
      <c r="K371" s="39"/>
    </row>
    <row r="372" ht="13.5">
      <c r="K372" s="39"/>
    </row>
    <row r="373" ht="13.5">
      <c r="K373" s="39"/>
    </row>
    <row r="374" ht="13.5">
      <c r="K374" s="39"/>
    </row>
    <row r="375" ht="13.5">
      <c r="K375" s="39"/>
    </row>
    <row r="376" ht="13.5">
      <c r="K376" s="39"/>
    </row>
    <row r="377" ht="13.5">
      <c r="K377" s="39"/>
    </row>
    <row r="378" ht="13.5">
      <c r="K378" s="39"/>
    </row>
    <row r="379" ht="13.5">
      <c r="K379" s="39"/>
    </row>
    <row r="380" ht="13.5">
      <c r="K380" s="39"/>
    </row>
    <row r="381" ht="13.5">
      <c r="K381" s="39"/>
    </row>
    <row r="382" ht="13.5">
      <c r="K382" s="39"/>
    </row>
    <row r="383" ht="13.5">
      <c r="K383" s="39"/>
    </row>
    <row r="384" ht="13.5">
      <c r="K384" s="39"/>
    </row>
    <row r="385" ht="13.5">
      <c r="K385" s="39"/>
    </row>
    <row r="386" ht="13.5">
      <c r="K386" s="39"/>
    </row>
    <row r="387" ht="13.5">
      <c r="K387" s="39"/>
    </row>
    <row r="388" ht="13.5">
      <c r="K388" s="39"/>
    </row>
    <row r="389" ht="13.5">
      <c r="K389" s="39"/>
    </row>
    <row r="390" ht="13.5">
      <c r="K390" s="39"/>
    </row>
    <row r="391" ht="13.5">
      <c r="K391" s="39"/>
    </row>
    <row r="392" ht="13.5">
      <c r="K392" s="39"/>
    </row>
    <row r="393" ht="13.5">
      <c r="K393" s="39"/>
    </row>
    <row r="394" ht="13.5">
      <c r="K394" s="39"/>
    </row>
    <row r="395" ht="13.5">
      <c r="K395" s="39"/>
    </row>
    <row r="396" ht="13.5">
      <c r="K396" s="39"/>
    </row>
    <row r="397" ht="13.5">
      <c r="K397" s="39"/>
    </row>
    <row r="398" ht="13.5">
      <c r="K398" s="39"/>
    </row>
    <row r="399" ht="13.5">
      <c r="K399" s="39"/>
    </row>
    <row r="400" ht="13.5">
      <c r="K400" s="39"/>
    </row>
    <row r="401" ht="13.5">
      <c r="K401" s="39"/>
    </row>
    <row r="402" ht="13.5">
      <c r="K402" s="39"/>
    </row>
    <row r="403" ht="13.5">
      <c r="K403" s="39"/>
    </row>
  </sheetData>
  <sheetProtection/>
  <printOptions/>
  <pageMargins left="0.57" right="0.07874015748031496" top="0.7" bottom="0.14" header="0.2755905511811024" footer="0.11811023622047245"/>
  <pageSetup fitToHeight="1" fitToWidth="1"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Harrisons Holding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Yvonne</dc:creator>
  <cp:keywords/>
  <dc:description/>
  <cp:lastModifiedBy>Yvonne</cp:lastModifiedBy>
  <dcterms:created xsi:type="dcterms:W3CDTF">2009-11-24T08:52:45Z</dcterms:created>
  <dcterms:modified xsi:type="dcterms:W3CDTF">2009-11-24T09:00:28Z</dcterms:modified>
  <cp:category/>
  <cp:version/>
  <cp:contentType/>
  <cp:contentStatus/>
</cp:coreProperties>
</file>